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760" tabRatio="567" activeTab="1"/>
  </bookViews>
  <sheets>
    <sheet name="Aide " sheetId="1" r:id="rId1"/>
    <sheet name="Joueurs autorises 2023-24" sheetId="2" r:id="rId2"/>
    <sheet name="Catégories" sheetId="3" r:id="rId3"/>
    <sheet name="Libre" sheetId="4" state="hidden" r:id="rId4"/>
    <sheet name="Bande" sheetId="5" state="hidden" r:id="rId5"/>
    <sheet name="3 Bandes" sheetId="6" state="hidden" r:id="rId6"/>
    <sheet name=" Feuille de Match" sheetId="7" r:id="rId7"/>
    <sheet name="Classement" sheetId="8" r:id="rId8"/>
  </sheets>
  <definedNames>
    <definedName name="_xlnm._FilterDatabase" localSheetId="5" hidden="1">'3 Bandes'!$A$2:$I$238</definedName>
    <definedName name="_xlnm._FilterDatabase" localSheetId="3" hidden="1">'Libre'!$A$2:$I$378</definedName>
    <definedName name="_xlfn.IFERROR" hidden="1">#NAME?</definedName>
    <definedName name="CLUB">' Feuille de Match'!$G$2</definedName>
    <definedName name="_xlnm.Print_Area" localSheetId="6">' Feuille de Match'!$B$1:$Y$50</definedName>
  </definedNames>
  <calcPr fullCalcOnLoad="1"/>
</workbook>
</file>

<file path=xl/sharedStrings.xml><?xml version="1.0" encoding="utf-8"?>
<sst xmlns="http://schemas.openxmlformats.org/spreadsheetml/2006/main" count="6212" uniqueCount="652">
  <si>
    <t xml:space="preserve"> </t>
  </si>
  <si>
    <t>Email:</t>
  </si>
  <si>
    <t>CLUB VISITEUR :</t>
  </si>
  <si>
    <t>NON et Prénom</t>
  </si>
  <si>
    <t>POINTS</t>
  </si>
  <si>
    <t xml:space="preserve"> Rep</t>
  </si>
  <si>
    <t>Moy</t>
  </si>
  <si>
    <t>Série</t>
  </si>
  <si>
    <t>G.N.P</t>
  </si>
  <si>
    <t>%</t>
  </si>
  <si>
    <t>PTS</t>
  </si>
  <si>
    <t>Rep</t>
  </si>
  <si>
    <t>NOM et Prénom</t>
  </si>
  <si>
    <t xml:space="preserve"> N° de licence</t>
  </si>
  <si>
    <t>à réaliser</t>
  </si>
  <si>
    <t>match</t>
  </si>
  <si>
    <t>N° de licence</t>
  </si>
  <si>
    <t>LIBRE</t>
  </si>
  <si>
    <t>BANDE</t>
  </si>
  <si>
    <t>TOTAUX</t>
  </si>
  <si>
    <t>B</t>
  </si>
  <si>
    <t>Observations:</t>
  </si>
  <si>
    <t>* Aucune réclamation (commission sportive ou commission de discipline) ne sera prise en compte si la cellule "OBSERVATIONS" n'est pas renseignée et validée par les 2 capitaines.</t>
  </si>
  <si>
    <t>AMICALE BILLARD DE JARGEAU</t>
  </si>
  <si>
    <t>BILLARD CLUB ST DENIS EN VAL</t>
  </si>
  <si>
    <t>N1</t>
  </si>
  <si>
    <t>3m10</t>
  </si>
  <si>
    <t>2m80</t>
  </si>
  <si>
    <t>R2</t>
  </si>
  <si>
    <t>-</t>
  </si>
  <si>
    <t>≥ 0.000 et &lt; 0.250</t>
  </si>
  <si>
    <t>R1</t>
  </si>
  <si>
    <t>≥ 0.250 et &lt; 0.360</t>
  </si>
  <si>
    <t>N3</t>
  </si>
  <si>
    <t>≥ 0.360 et &lt; 0.523</t>
  </si>
  <si>
    <t>N2</t>
  </si>
  <si>
    <t>≥ 0.450 et &lt; 0.600</t>
  </si>
  <si>
    <t>≥ 0.600 et &lt; 0.950</t>
  </si>
  <si>
    <t>Master</t>
  </si>
  <si>
    <t>≥ 0.950</t>
  </si>
  <si>
    <t>Catégorie</t>
  </si>
  <si>
    <t>3 BANDES</t>
  </si>
  <si>
    <t>R4</t>
  </si>
  <si>
    <t>≥ 0.00 et &lt; 1.20</t>
  </si>
  <si>
    <t>R3</t>
  </si>
  <si>
    <t>≥ 1.20 et &lt; 2.30</t>
  </si>
  <si>
    <t>≥ 2.30 et &lt; 4.00</t>
  </si>
  <si>
    <t>≥ 4.00 et &lt; 6.00</t>
  </si>
  <si>
    <t>≥ 6.00 et &lt; 12.50</t>
  </si>
  <si>
    <t>≥ 10.00 et &lt; 30.00</t>
  </si>
  <si>
    <t>≥ 30.00</t>
  </si>
  <si>
    <t>≥ 0.00 et &lt; 1.00</t>
  </si>
  <si>
    <t>≥ 1.00 et &lt; 1.75</t>
  </si>
  <si>
    <t>≥ 1.75 et &lt; 2.58</t>
  </si>
  <si>
    <t>≥ 2.30 et &lt; 5.00</t>
  </si>
  <si>
    <t>≥ 5.00</t>
  </si>
  <si>
    <t>AMEN Gilles</t>
  </si>
  <si>
    <t>CENTRE-VAL DE LOIRE</t>
  </si>
  <si>
    <t>VASSEUR Stéphane</t>
  </si>
  <si>
    <t>BOIN Jean-Christophe</t>
  </si>
  <si>
    <t>BORDAS Christophe</t>
  </si>
  <si>
    <t>GONZALEZ Eric</t>
  </si>
  <si>
    <t>LE COUVIOUR Jean-Michel</t>
  </si>
  <si>
    <t>MERILLOU Philippe</t>
  </si>
  <si>
    <t>MUHCU Kémal</t>
  </si>
  <si>
    <t>TAPIC Ilija</t>
  </si>
  <si>
    <t>CHAMPION Jean-Marie</t>
  </si>
  <si>
    <t>CHEVALLIER Arnaud</t>
  </si>
  <si>
    <t>CORDIER Bruno</t>
  </si>
  <si>
    <t>DE MARIA Christian</t>
  </si>
  <si>
    <t>FORITE Dominique</t>
  </si>
  <si>
    <t>HELFER Pascal</t>
  </si>
  <si>
    <t>MAZIER Dominique</t>
  </si>
  <si>
    <t>MUNGUIA Bruno</t>
  </si>
  <si>
    <t>PAULY Serge</t>
  </si>
  <si>
    <t>ROGER Christophe</t>
  </si>
  <si>
    <t>ROUVER Serge</t>
  </si>
  <si>
    <t>TARDIF Philippe</t>
  </si>
  <si>
    <t>AGAPITOU Philippe</t>
  </si>
  <si>
    <t>ARNAUDIN Roger</t>
  </si>
  <si>
    <t>BERTRAND Gilbert</t>
  </si>
  <si>
    <t>BOUBAULT André</t>
  </si>
  <si>
    <t>CHARBONNIER Luc</t>
  </si>
  <si>
    <t>CHAUCHEREAU Pascal</t>
  </si>
  <si>
    <t>BILLARD CLUB BALGENTIEN</t>
  </si>
  <si>
    <t>CRUVEILLER Dominique</t>
  </si>
  <si>
    <t>FONTAINE Urbain</t>
  </si>
  <si>
    <t>GOLEAU Thierry</t>
  </si>
  <si>
    <t>GUERIN Jean-Marc</t>
  </si>
  <si>
    <t>HURAULT Eric</t>
  </si>
  <si>
    <t>LEMEUNIER Patrice</t>
  </si>
  <si>
    <t>LUTZ Patrick</t>
  </si>
  <si>
    <t>MOREAU Jacky</t>
  </si>
  <si>
    <t>PHILIPPEAU Lionel</t>
  </si>
  <si>
    <t>RAVEAU Claude</t>
  </si>
  <si>
    <t>RENARD Philippe</t>
  </si>
  <si>
    <t>SERVANT Denis</t>
  </si>
  <si>
    <t>YAZIDI Abdelhak</t>
  </si>
  <si>
    <t>BARTHEROTE Brice</t>
  </si>
  <si>
    <t>BELLEVRAT René</t>
  </si>
  <si>
    <t>BISSONNET Guy</t>
  </si>
  <si>
    <t>CASIER Patrick</t>
  </si>
  <si>
    <t>CHAMBON Jean-Denis</t>
  </si>
  <si>
    <t>DELANNOY Didier</t>
  </si>
  <si>
    <t>DUPIN Lucien</t>
  </si>
  <si>
    <t>EBERENTZ Patrick</t>
  </si>
  <si>
    <t>EDELIN Florence</t>
  </si>
  <si>
    <t>GRACIA Sylvie</t>
  </si>
  <si>
    <t>GUILLON Jean-Paul</t>
  </si>
  <si>
    <t>HUGUET Jean-Pierre</t>
  </si>
  <si>
    <t>LALLOYEAU Patrick</t>
  </si>
  <si>
    <t>LAMOINE Jacky</t>
  </si>
  <si>
    <t>LECLAND Michel</t>
  </si>
  <si>
    <t>LECOMTE Jean</t>
  </si>
  <si>
    <t>LECONTE Eric</t>
  </si>
  <si>
    <t>LELONG Jacky</t>
  </si>
  <si>
    <t>MERY Alain</t>
  </si>
  <si>
    <t>MIGLIORELLI Bruno</t>
  </si>
  <si>
    <t>NETERPELLER Alain</t>
  </si>
  <si>
    <t>PELAZ Roger</t>
  </si>
  <si>
    <t>POIRISSE Philippe</t>
  </si>
  <si>
    <t>PRIEUR Richard</t>
  </si>
  <si>
    <t>RIALLAND Jean-Paul</t>
  </si>
  <si>
    <t>ROUX Gérard</t>
  </si>
  <si>
    <t>SOURDEVAL André</t>
  </si>
  <si>
    <t>VIDEUX Claude</t>
  </si>
  <si>
    <t>ALLIET José</t>
  </si>
  <si>
    <t>BATS Stéphane</t>
  </si>
  <si>
    <t>BERCOVITCH Jacques</t>
  </si>
  <si>
    <t>BIARD Christian</t>
  </si>
  <si>
    <t>BURGEVIN Stéphane</t>
  </si>
  <si>
    <t>CHARLES Gérard</t>
  </si>
  <si>
    <t>FOLENFANT Patrice</t>
  </si>
  <si>
    <t>FRADET Michel</t>
  </si>
  <si>
    <t>GALLARDO Michel</t>
  </si>
  <si>
    <t>GANDRILLE Guy</t>
  </si>
  <si>
    <t>GILLON Vincent</t>
  </si>
  <si>
    <t>GOUACHE Michel</t>
  </si>
  <si>
    <t>GUERY Michel</t>
  </si>
  <si>
    <t>GUIBERT Gérald</t>
  </si>
  <si>
    <t>HULEUX Sylvain</t>
  </si>
  <si>
    <t>JONCHERAY Michel</t>
  </si>
  <si>
    <t>MASSIAS Christian</t>
  </si>
  <si>
    <t>MENOT Guy</t>
  </si>
  <si>
    <t>MONNET Christophe</t>
  </si>
  <si>
    <t>PROUST Bernard</t>
  </si>
  <si>
    <t>RABOUIN Jean-Claude</t>
  </si>
  <si>
    <t>RENARD Gilles</t>
  </si>
  <si>
    <t>TROYES Catherine</t>
  </si>
  <si>
    <t>Club</t>
  </si>
  <si>
    <t>Catégorie Libre</t>
  </si>
  <si>
    <t>3 B</t>
  </si>
  <si>
    <t>1 TOUR</t>
  </si>
  <si>
    <t>2 TOUR</t>
  </si>
  <si>
    <t>3 TOUR</t>
  </si>
  <si>
    <t>LICENCE</t>
  </si>
  <si>
    <t>NOM</t>
  </si>
  <si>
    <t>Moy 3.10</t>
  </si>
  <si>
    <t>CLUB</t>
  </si>
  <si>
    <t>LIGUE</t>
  </si>
  <si>
    <t>CAYAN Jean-Luc</t>
  </si>
  <si>
    <t>DAURY Georges</t>
  </si>
  <si>
    <t>DELIN Claude</t>
  </si>
  <si>
    <t>DERIEPPE Michel</t>
  </si>
  <si>
    <t>MARCHAND James</t>
  </si>
  <si>
    <t>PAYSE Lionel</t>
  </si>
  <si>
    <t>Pts</t>
  </si>
  <si>
    <t>BLANCHARD Francis</t>
  </si>
  <si>
    <t>COELHO Roland</t>
  </si>
  <si>
    <t>DERAMBURE Frédéric</t>
  </si>
  <si>
    <t>DREUX Jean-Paul</t>
  </si>
  <si>
    <t>LAILLIER Maurice</t>
  </si>
  <si>
    <t>LEFEVRE Jean Pierre</t>
  </si>
  <si>
    <t>PUIGVERT Fabrice</t>
  </si>
  <si>
    <t>RAIMOND Noël</t>
  </si>
  <si>
    <t>SELLEM Jean Pierre</t>
  </si>
  <si>
    <t>200  GC</t>
  </si>
  <si>
    <t>300  GC</t>
  </si>
  <si>
    <t>CAT</t>
  </si>
  <si>
    <t>Pensez à renseigner le club dans la feuille de match.</t>
  </si>
  <si>
    <t xml:space="preserve">Exemple: </t>
  </si>
  <si>
    <t>Donnez un titre à votre fichier</t>
  </si>
  <si>
    <t>réalisés</t>
  </si>
  <si>
    <t>N° de licence sans la lettre dans la feuille de match.</t>
  </si>
  <si>
    <t>L' équipe qui ne joue pas arbitre.</t>
  </si>
  <si>
    <t>CLUB ORGANISATEUR :</t>
  </si>
  <si>
    <t>Nouveaux Joueurs</t>
  </si>
  <si>
    <t>Nom et Prénom</t>
  </si>
  <si>
    <t>NJ</t>
  </si>
  <si>
    <t>Points</t>
  </si>
  <si>
    <t>.</t>
  </si>
  <si>
    <t>SENE Ludovic</t>
  </si>
  <si>
    <t>LENGLET Olivier</t>
  </si>
  <si>
    <t>CRUZ Bernard</t>
  </si>
  <si>
    <t xml:space="preserve"> RETOUR feuille de match</t>
  </si>
  <si>
    <t>RETOUR feuille de match</t>
  </si>
  <si>
    <t xml:space="preserve"> RETOUR feuille de match'</t>
  </si>
  <si>
    <t>RETOUR feuille de match'</t>
  </si>
  <si>
    <t>BARRET Philippe</t>
  </si>
  <si>
    <t>PLOT Georges</t>
  </si>
  <si>
    <t>1 N3</t>
  </si>
  <si>
    <t>2 N3</t>
  </si>
  <si>
    <t>0 N3</t>
  </si>
  <si>
    <t>CLUBS</t>
  </si>
  <si>
    <t>HABAULT Victor</t>
  </si>
  <si>
    <t>C' CHARTRES</t>
  </si>
  <si>
    <t>GOUBARD Frédéric</t>
  </si>
  <si>
    <t/>
  </si>
  <si>
    <t>B.C. COLBERT SAINT PIERRE</t>
  </si>
  <si>
    <t>GERIMONT Willy</t>
  </si>
  <si>
    <t>GRENET Sandy</t>
  </si>
  <si>
    <t>PAILLER Michel</t>
  </si>
  <si>
    <t>BC AGGLOMERATION MONTARGOISE</t>
  </si>
  <si>
    <t>DUCOURTIOUX Léopold</t>
  </si>
  <si>
    <t>BILLARD CARAMBOLE CLUB DE BOURGES</t>
  </si>
  <si>
    <t>GIRARD Johann</t>
  </si>
  <si>
    <t>PARIOT Laurent</t>
  </si>
  <si>
    <t>CAMUS Antoine</t>
  </si>
  <si>
    <t>A.S.G.B. BELLEVILLE</t>
  </si>
  <si>
    <t>JUNCHAT Kriss</t>
  </si>
  <si>
    <t>DUMANS Hervé</t>
  </si>
  <si>
    <t>ACADEMIE BILLARD CLUB DUNOIS</t>
  </si>
  <si>
    <t>BIGOT Jean-Noël</t>
  </si>
  <si>
    <t>ACADEMIE BLESOISE DE BILLARD</t>
  </si>
  <si>
    <t>HEURTAULT Patrick</t>
  </si>
  <si>
    <t>LACH Eric</t>
  </si>
  <si>
    <t>RIVIERRE Alain</t>
  </si>
  <si>
    <t>AZARA Salvatore</t>
  </si>
  <si>
    <t>BEAUBATIE Pascal</t>
  </si>
  <si>
    <t>LE QUERE Jean Yves</t>
  </si>
  <si>
    <t>AGUILLON Jean-Marc</t>
  </si>
  <si>
    <t>CAMUS Alain</t>
  </si>
  <si>
    <t>DALLERY Thierry</t>
  </si>
  <si>
    <t>PRATT Christian</t>
  </si>
  <si>
    <t>VANDAMME Christian</t>
  </si>
  <si>
    <t>BEAUMONT Jean-Michel</t>
  </si>
  <si>
    <t>BIDAULT Dominique</t>
  </si>
  <si>
    <t>CHANET Antoine</t>
  </si>
  <si>
    <t>KASSOUL Sofiane</t>
  </si>
  <si>
    <t>CHABOCHE Denis</t>
  </si>
  <si>
    <t>BILLARD CLUB DE DANGEAU</t>
  </si>
  <si>
    <t>LECOMTE David</t>
  </si>
  <si>
    <t>PALASSE CARL</t>
  </si>
  <si>
    <t>DETABLE Pascal</t>
  </si>
  <si>
    <t>BILLARD CLUB ROMORANTINAIS</t>
  </si>
  <si>
    <t>GARNIER Thierry</t>
  </si>
  <si>
    <t>HALBOUT Patrick</t>
  </si>
  <si>
    <t>MAILLARD Didier</t>
  </si>
  <si>
    <t>HARLEMAN Albert</t>
  </si>
  <si>
    <t>CLUB DE BIL. MUNICIPAL DE COULOMBS</t>
  </si>
  <si>
    <t>LEONARDO Tarcisio</t>
  </si>
  <si>
    <t>PASQUIER Jimmy</t>
  </si>
  <si>
    <t>RENOTTE Michel</t>
  </si>
  <si>
    <t>DZIUBEK Pascal</t>
  </si>
  <si>
    <t>BOUVIER Patrick</t>
  </si>
  <si>
    <t>LAMBARD Michel</t>
  </si>
  <si>
    <t>BENOIST Jean-Noël</t>
  </si>
  <si>
    <t>LUPIS Jean-Michel</t>
  </si>
  <si>
    <t>DESPHELIPPON Hubert</t>
  </si>
  <si>
    <t>ETTEN Laurent</t>
  </si>
  <si>
    <t>MAILLET Florence</t>
  </si>
  <si>
    <t>RIBIS Raphaël</t>
  </si>
  <si>
    <t>DUCOURTIOUX Yves</t>
  </si>
  <si>
    <t>QUINTAES Christian</t>
  </si>
  <si>
    <t>SCAGLIOLA Charles</t>
  </si>
  <si>
    <t>SOULAT Dominique</t>
  </si>
  <si>
    <t>DAUDIN Alain</t>
  </si>
  <si>
    <t>GILLET Alain</t>
  </si>
  <si>
    <t>LEBRUN Gil</t>
  </si>
  <si>
    <t>PIROU Laurent</t>
  </si>
  <si>
    <t>GAILLARD Christophe</t>
  </si>
  <si>
    <t>DE WINNE Alain</t>
  </si>
  <si>
    <t>GONCALVES Vitor-Manuel</t>
  </si>
  <si>
    <t>CABOURG Serge</t>
  </si>
  <si>
    <t>ENTENTE BILLARD SALBRISIEN</t>
  </si>
  <si>
    <t>HEMERET Dominique</t>
  </si>
  <si>
    <t>PENAGE Jacques</t>
  </si>
  <si>
    <t>RABILLON Christian</t>
  </si>
  <si>
    <t>PAGNON Norbert</t>
  </si>
  <si>
    <t>POT Jean-Claude</t>
  </si>
  <si>
    <t>POT Maxime</t>
  </si>
  <si>
    <t>RULLIER André</t>
  </si>
  <si>
    <t>TINEL Bernard</t>
  </si>
  <si>
    <t>VAGNER Michel</t>
  </si>
  <si>
    <t>DUMAIS JEAN MICHEL</t>
  </si>
  <si>
    <t>HAYS Christian</t>
  </si>
  <si>
    <t>JOURDAIN Jean-Luc</t>
  </si>
  <si>
    <t>STANCATO Sauveur</t>
  </si>
  <si>
    <t>THEBAULT Gérard</t>
  </si>
  <si>
    <t>CABARET Denis</t>
  </si>
  <si>
    <t>CABARET Hervé</t>
  </si>
  <si>
    <t>GAY Etienne</t>
  </si>
  <si>
    <t>LE BRET Philippe</t>
  </si>
  <si>
    <t>THIBAULT Bernard</t>
  </si>
  <si>
    <t>TRENADO Guillaume</t>
  </si>
  <si>
    <t>ABALLEA Robert</t>
  </si>
  <si>
    <t>DOUMAS Philippe</t>
  </si>
  <si>
    <t>MENIGAUD Bertrand</t>
  </si>
  <si>
    <t>NUNEZ Alain</t>
  </si>
  <si>
    <t>PERNET Dominique</t>
  </si>
  <si>
    <t>ROSSI Gabriel</t>
  </si>
  <si>
    <t>ROBBE Jean-Pierre</t>
  </si>
  <si>
    <t>BALLON Xavier</t>
  </si>
  <si>
    <t>DAUGUET Jean</t>
  </si>
  <si>
    <t>DORIGNE Maurice</t>
  </si>
  <si>
    <t>GRAFFIN Camille</t>
  </si>
  <si>
    <t>LOISNEL Thierry</t>
  </si>
  <si>
    <t>POIRRIER Christian</t>
  </si>
  <si>
    <t>VAUTELIN Francis</t>
  </si>
  <si>
    <t>BOULLARD Michel</t>
  </si>
  <si>
    <t>LECOMTE Mickaël</t>
  </si>
  <si>
    <t>LELARD Jean-Claude</t>
  </si>
  <si>
    <t>PICARD Pierre</t>
  </si>
  <si>
    <t>BACO Michel</t>
  </si>
  <si>
    <t>BARBEILLON Pierre</t>
  </si>
  <si>
    <t>BERGOGNE Christian</t>
  </si>
  <si>
    <t>BERNARD Jean-Claude</t>
  </si>
  <si>
    <t>BOURDARAUD Yannick</t>
  </si>
  <si>
    <t>BOURDEAU Jacky</t>
  </si>
  <si>
    <t>COURTILLON Denis</t>
  </si>
  <si>
    <t>ROSAS Laurent</t>
  </si>
  <si>
    <t>HERGAUX Jean-Claude</t>
  </si>
  <si>
    <t>ANSELME Roger</t>
  </si>
  <si>
    <t>EUTROPE Michel</t>
  </si>
  <si>
    <t>AUBRUN Xavier</t>
  </si>
  <si>
    <t>JANVIER Stéphane</t>
  </si>
  <si>
    <t>LEBIDOIS Gilles</t>
  </si>
  <si>
    <t>PETIT Jean</t>
  </si>
  <si>
    <t>PINON Michel</t>
  </si>
  <si>
    <t>DEROT Jean-Yves</t>
  </si>
  <si>
    <t>RIPAULT OLYMPIQUE CLUB</t>
  </si>
  <si>
    <t>DEVAUD Marcel</t>
  </si>
  <si>
    <t>FAGE Philippe</t>
  </si>
  <si>
    <t>BONNET Michel</t>
  </si>
  <si>
    <t>BRUNET Jean</t>
  </si>
  <si>
    <t>CAMUS Gilles</t>
  </si>
  <si>
    <t>CECCHY Maurice</t>
  </si>
  <si>
    <t>RAYNAL Jean-Michel</t>
  </si>
  <si>
    <t>CLOUSEAU Jean-Luc</t>
  </si>
  <si>
    <t>BESLAY Gilles</t>
  </si>
  <si>
    <t>DESCHAMPS Jean-Pierre</t>
  </si>
  <si>
    <t>DUMAIS Didier</t>
  </si>
  <si>
    <t>FAGNOU Alain</t>
  </si>
  <si>
    <t>GRILLE Henri</t>
  </si>
  <si>
    <t>LOUIS Michel</t>
  </si>
  <si>
    <t>PEAN Jean-Paul</t>
  </si>
  <si>
    <t>ROGER Guy</t>
  </si>
  <si>
    <t>BERTRAM Fernand</t>
  </si>
  <si>
    <t>BOISSET Robert</t>
  </si>
  <si>
    <t>BOUCHARDON Jean-Pierre</t>
  </si>
  <si>
    <t>CROS Jean Yves</t>
  </si>
  <si>
    <t>LE BAIL Pierre</t>
  </si>
  <si>
    <t>MAKHLOUF André</t>
  </si>
  <si>
    <t>MARTIN Michel</t>
  </si>
  <si>
    <t>MORVAN Gilles</t>
  </si>
  <si>
    <t>RENTIEN Robert</t>
  </si>
  <si>
    <t>SITTER Jacques</t>
  </si>
  <si>
    <t>STEFFANY Dominique</t>
  </si>
  <si>
    <t>THIBAUT Jean-Pierre</t>
  </si>
  <si>
    <t>TIRABY Jean-Maurice</t>
  </si>
  <si>
    <t>TROCHET Jean-pierre</t>
  </si>
  <si>
    <t>WINDHEY William</t>
  </si>
  <si>
    <t>MAXIMILIEN Jean-Luc</t>
  </si>
  <si>
    <t>COURTOIS William</t>
  </si>
  <si>
    <t>ETTEN Lynda</t>
  </si>
  <si>
    <t>GILLOT Christian</t>
  </si>
  <si>
    <t>TREMBLAY Pascale</t>
  </si>
  <si>
    <t>VERDIER Gilles</t>
  </si>
  <si>
    <t>ZONTA Patrice</t>
  </si>
  <si>
    <t>AUBIN Serge</t>
  </si>
  <si>
    <t>COCHET Francis</t>
  </si>
  <si>
    <t>DELL OLIO Antonio</t>
  </si>
  <si>
    <t>DELL OLIO Lorenzo</t>
  </si>
  <si>
    <t>GAUCHERON Cedric</t>
  </si>
  <si>
    <t>JACQUET Guy</t>
  </si>
  <si>
    <t>RIFFET Alain</t>
  </si>
  <si>
    <t>SCHUSTER Michel</t>
  </si>
  <si>
    <t>VAN DE POEL François</t>
  </si>
  <si>
    <t>PLAISANCE Michel</t>
  </si>
  <si>
    <t>BOLGAR MICHEL</t>
  </si>
  <si>
    <t>COURTIN Luc</t>
  </si>
  <si>
    <t>DORLEANS MYRIAM</t>
  </si>
  <si>
    <t>DRONET Chrystel</t>
  </si>
  <si>
    <t>DUBAULT Jean Luc</t>
  </si>
  <si>
    <t>GONCALVES CARLOS</t>
  </si>
  <si>
    <t>GUILLEMAN Jacky</t>
  </si>
  <si>
    <t>LAGUERRE Jean-François</t>
  </si>
  <si>
    <t>LEGOU Claude</t>
  </si>
  <si>
    <t>MAZZOLINI Jean-Luc</t>
  </si>
  <si>
    <t>MUGUET Pierre</t>
  </si>
  <si>
    <t>POTHIER Bernard</t>
  </si>
  <si>
    <t>RABACAL Antonio</t>
  </si>
  <si>
    <t>ROUSSEAU Guy</t>
  </si>
  <si>
    <t>SEIGNEURET François</t>
  </si>
  <si>
    <t>BOMBRAULT Dominique</t>
  </si>
  <si>
    <t>GUILLEMIN Marc</t>
  </si>
  <si>
    <t>RIVET Nicolas</t>
  </si>
  <si>
    <t>ROUSSE Claude</t>
  </si>
  <si>
    <t>SEGUT fabrice</t>
  </si>
  <si>
    <t>BLANCHARD Christian</t>
  </si>
  <si>
    <t>CHAPUT Maurice</t>
  </si>
  <si>
    <t>PETIT Michel</t>
  </si>
  <si>
    <t>DUTERTRE Xavier</t>
  </si>
  <si>
    <t>GODIN Jean-Claude</t>
  </si>
  <si>
    <t>LUBIN Claude</t>
  </si>
  <si>
    <t>ABABSA Adrien</t>
  </si>
  <si>
    <t>BUISSON Michel</t>
  </si>
  <si>
    <t>CALÇA Fabrice</t>
  </si>
  <si>
    <t>DE ALMEIDA GONCALVES PEDRO</t>
  </si>
  <si>
    <t>GEFFROY Pierre</t>
  </si>
  <si>
    <t>AUBRUN Laurent</t>
  </si>
  <si>
    <t>BEN ABDALLAH Ali Jean</t>
  </si>
  <si>
    <t>CARVALHO Carlos</t>
  </si>
  <si>
    <t>FOURNIER Roland</t>
  </si>
  <si>
    <t>JEAN BAPTISTE Alain</t>
  </si>
  <si>
    <t>LANDRAGIN Claude</t>
  </si>
  <si>
    <t>TERRACHE Jean-Claude</t>
  </si>
  <si>
    <t>VARTABEDIAN Jean-charles</t>
  </si>
  <si>
    <t>CONCHON Jean-Pierre</t>
  </si>
  <si>
    <t>DANEL Michel</t>
  </si>
  <si>
    <t>COGNARD Daniel</t>
  </si>
  <si>
    <t>REGNIER Marc</t>
  </si>
  <si>
    <t>RIBET Jean-michel</t>
  </si>
  <si>
    <t>LETANG ERIC</t>
  </si>
  <si>
    <t>SEQUEIRA ANTOINE</t>
  </si>
  <si>
    <t>BERTRAM Jackie</t>
  </si>
  <si>
    <t>BONNEAU André</t>
  </si>
  <si>
    <t>MARTIN VILLEPOU Jean-jacques</t>
  </si>
  <si>
    <t>PILLON Gerard</t>
  </si>
  <si>
    <t>BYKOFF Jean-Louis</t>
  </si>
  <si>
    <t>ANDRE Georges</t>
  </si>
  <si>
    <t>NEVEU Pierre</t>
  </si>
  <si>
    <t>RICHER Patricia</t>
  </si>
  <si>
    <t>TOUCHOTTE Didier</t>
  </si>
  <si>
    <t>SMAGUINE Jean-Serge</t>
  </si>
  <si>
    <t>BENETTI Silvano</t>
  </si>
  <si>
    <t>BRIDON Jean_claude</t>
  </si>
  <si>
    <t>CHEVALIER Jean-claude</t>
  </si>
  <si>
    <t>DRU Maurice</t>
  </si>
  <si>
    <t>LAVOT Pierre</t>
  </si>
  <si>
    <t>THIVIN Nathalie</t>
  </si>
  <si>
    <t>THIVIN Pierre</t>
  </si>
  <si>
    <t>BEAUJOUAN Jean-Paul</t>
  </si>
  <si>
    <t>CLAIR DANIELLE</t>
  </si>
  <si>
    <t>LEFEVRE Michel</t>
  </si>
  <si>
    <t>MARSAILLE Bernard</t>
  </si>
  <si>
    <t>POEIRAS MARQUES Tomé</t>
  </si>
  <si>
    <t>THIVEL Catherine</t>
  </si>
  <si>
    <t>BERINGER Clément</t>
  </si>
  <si>
    <t>BIASSE Jean Claude</t>
  </si>
  <si>
    <t>Fourmont André</t>
  </si>
  <si>
    <t>HABERT Maurice</t>
  </si>
  <si>
    <t>RIVET Frédéric</t>
  </si>
  <si>
    <t>GOULET Guy</t>
  </si>
  <si>
    <t>VILDART Pascal</t>
  </si>
  <si>
    <t>COREAU Jean-Claude</t>
  </si>
  <si>
    <t>LABBE Didier</t>
  </si>
  <si>
    <t>LARROSA Pierre</t>
  </si>
  <si>
    <t>MAUPOU Michel</t>
  </si>
  <si>
    <t>ALEXANDRE Christian</t>
  </si>
  <si>
    <t>BAPTISTA Edmond</t>
  </si>
  <si>
    <t>BOMMER Daniel</t>
  </si>
  <si>
    <t>CHENEAU Serge</t>
  </si>
  <si>
    <t>LEBRET Bruno</t>
  </si>
  <si>
    <t>MOREL Jean-Jacques</t>
  </si>
  <si>
    <t>VALLEE Jean-Paul</t>
  </si>
  <si>
    <t>BOGDANOVIC Vladan</t>
  </si>
  <si>
    <t>JULIEN Hugues</t>
  </si>
  <si>
    <t>SEGRET Bertrand</t>
  </si>
  <si>
    <t>DREUX Bruno</t>
  </si>
  <si>
    <t>DOUIN Eric</t>
  </si>
  <si>
    <t>VIET Christian</t>
  </si>
  <si>
    <t xml:space="preserve">DENIS Didier </t>
  </si>
  <si>
    <t>JOUÉ-RIPAULT</t>
  </si>
  <si>
    <t>ORGEBIN Patrice</t>
  </si>
  <si>
    <t>AUDEBERT Dominique</t>
  </si>
  <si>
    <t>RIMPOT Henri</t>
  </si>
  <si>
    <t>Moyenne 2,80</t>
  </si>
  <si>
    <t>Moyenne 3,10</t>
  </si>
  <si>
    <t>BOREL Eric</t>
  </si>
  <si>
    <t>ESTEBAN José</t>
  </si>
  <si>
    <t>DOUCET Ariel</t>
  </si>
  <si>
    <t>SUREAU Yves</t>
  </si>
  <si>
    <t>JOUVENEAUX Claude</t>
  </si>
  <si>
    <t>FRAPIER Marc</t>
  </si>
  <si>
    <t>BARBIER Michel</t>
  </si>
  <si>
    <t>JUSTICE Jacky</t>
  </si>
  <si>
    <t>DE ROA Pédro</t>
  </si>
  <si>
    <t>MIRAS Jose</t>
  </si>
  <si>
    <t>THOMAS Patrick</t>
  </si>
  <si>
    <t>POTET PATRICK</t>
  </si>
  <si>
    <t>LEROY Etienne</t>
  </si>
  <si>
    <t>BILLARD CLUB CHARTRAIN</t>
  </si>
  <si>
    <t>POTEE Laurent</t>
  </si>
  <si>
    <t xml:space="preserve">A.B.Blois-Coulombs-Jargeau  </t>
  </si>
  <si>
    <t>ANQUETIN Jean-Yves</t>
  </si>
  <si>
    <t>A.M.O. MER</t>
  </si>
  <si>
    <t>BARBET Christian</t>
  </si>
  <si>
    <t>BESSON Jean-Philippe</t>
  </si>
  <si>
    <t>BOISSET Alain</t>
  </si>
  <si>
    <t>BOURSEREAU Jean-francois</t>
  </si>
  <si>
    <t>BROSSARD Alain</t>
  </si>
  <si>
    <t>CHESNEAU Christophe</t>
  </si>
  <si>
    <t>CLEZARDIN Nicolas</t>
  </si>
  <si>
    <t>COULON Daniel</t>
  </si>
  <si>
    <t>DUREAU Ludovic</t>
  </si>
  <si>
    <t>FOURRE Cédric</t>
  </si>
  <si>
    <t>HALBERT Fabien</t>
  </si>
  <si>
    <t>MOTTET Christophe</t>
  </si>
  <si>
    <t>PARENT Xavier</t>
  </si>
  <si>
    <t>PATOU Raphaël</t>
  </si>
  <si>
    <t>PEYRET Guy</t>
  </si>
  <si>
    <t>PIOU Jacky</t>
  </si>
  <si>
    <t>PRIGENT Pierre</t>
  </si>
  <si>
    <t>SEIGNEURIN Patrick</t>
  </si>
  <si>
    <t>A.M.O MER</t>
  </si>
  <si>
    <t>ALECHKINE André</t>
  </si>
  <si>
    <t>A.M.O.MER</t>
  </si>
  <si>
    <t>My 2,80</t>
  </si>
  <si>
    <t>A.S.G.B.BELLEVILLE</t>
  </si>
  <si>
    <t>AMICALE  BILLARD DE JARGEAU</t>
  </si>
  <si>
    <t>B.C COLBERT SAINT PIERRE</t>
  </si>
  <si>
    <t>BC AGGLOMERATION MONTARGOISE 2</t>
  </si>
  <si>
    <t>Moy 2,80</t>
  </si>
  <si>
    <t>MARCHI Bernard</t>
  </si>
  <si>
    <t>HAUBEN Luc</t>
  </si>
  <si>
    <t>KAULT Daniel</t>
  </si>
  <si>
    <t>AMICALE BILLARD CLUB DUNOIS</t>
  </si>
  <si>
    <t>TOURRADE Marcel</t>
  </si>
  <si>
    <t>BILLARD CLUB BEAUGENTIEN</t>
  </si>
  <si>
    <t>DESCAMPS JACKY</t>
  </si>
  <si>
    <t>DOUIN ERIC</t>
  </si>
  <si>
    <t>ADALBERON Vincent</t>
  </si>
  <si>
    <t>MULIER André</t>
  </si>
  <si>
    <t>BLANCHARD Robert</t>
  </si>
  <si>
    <t>LEGRILLE Raymond</t>
  </si>
  <si>
    <t>JN</t>
  </si>
  <si>
    <t>PERTUISEL Luc</t>
  </si>
  <si>
    <t>CONCHON Jean pierre</t>
  </si>
  <si>
    <t>DEROT Jean yves</t>
  </si>
  <si>
    <t>BARBIER Jean francois</t>
  </si>
  <si>
    <t>CLUB DE BILLARD MUNICIPAL DE COULOMBS</t>
  </si>
  <si>
    <t>GONCALVES Vitor manuel</t>
  </si>
  <si>
    <t>PASQUIER Jacky</t>
  </si>
  <si>
    <t>DE ROA Pedro</t>
  </si>
  <si>
    <t>C.A.B. ISSOUDUN</t>
  </si>
  <si>
    <t>FOUQUES Alain</t>
  </si>
  <si>
    <t>LOMBART Marcel</t>
  </si>
  <si>
    <t>DOS SANTOS Jose</t>
  </si>
  <si>
    <t>GRANGER Sebastien</t>
  </si>
  <si>
    <t>JACQUET Pierre jean</t>
  </si>
  <si>
    <t>LE GAL David</t>
  </si>
  <si>
    <t>BARBILLAT Francis</t>
  </si>
  <si>
    <t>GRANGER Alain</t>
  </si>
  <si>
    <t>C' CHARTRES BILLARD</t>
  </si>
  <si>
    <t>COATRIEUX Philippe</t>
  </si>
  <si>
    <t>MAZZOLINI Jean luc</t>
  </si>
  <si>
    <t>BILLARD CLUB VENDOMOIS</t>
  </si>
  <si>
    <t>DIEUDONNE Bruno</t>
  </si>
  <si>
    <t>ROUJOU Christian</t>
  </si>
  <si>
    <t>CLAUSEN Philippe</t>
  </si>
  <si>
    <t>GUERRIER Alain</t>
  </si>
  <si>
    <t>LEMOINE Claude</t>
  </si>
  <si>
    <t>MOTTIER Emmanuel</t>
  </si>
  <si>
    <t>BILLARD CLUB VAL D'AMBOISE</t>
  </si>
  <si>
    <t>LAINE Daniel</t>
  </si>
  <si>
    <t>LABAYE Jacky</t>
  </si>
  <si>
    <t>CLEMENT Gilbert</t>
  </si>
  <si>
    <t>ROUSSEAU Sebastien</t>
  </si>
  <si>
    <t>COLESSE Philippe</t>
  </si>
  <si>
    <t>LE GUERN Jack</t>
  </si>
  <si>
    <t>SAUVAGE Jean claude</t>
  </si>
  <si>
    <t>MERLEVEDE Philippe</t>
  </si>
  <si>
    <t>BERNARD Jean claude</t>
  </si>
  <si>
    <t>PHILIPPE Daniel</t>
  </si>
  <si>
    <t>BILLARD CLUB LOCHOIS</t>
  </si>
  <si>
    <t>CRUVELLIE Alain</t>
  </si>
  <si>
    <t>GAUTREAU Jacky</t>
  </si>
  <si>
    <t>DAVAILLON Jean marc</t>
  </si>
  <si>
    <t>BERRUET Jean paul</t>
  </si>
  <si>
    <t>COUDERT Jean michel</t>
  </si>
  <si>
    <t>LEMAIRE Philippe</t>
  </si>
  <si>
    <t>BENMOUSSA Claude</t>
  </si>
  <si>
    <t>CRESPIN Michel</t>
  </si>
  <si>
    <t>HONNET Claude</t>
  </si>
  <si>
    <t>PICHON Christian</t>
  </si>
  <si>
    <t>PEAN Jean paul</t>
  </si>
  <si>
    <t>PALASSE Carl</t>
  </si>
  <si>
    <t>SEGUT Fabrice</t>
  </si>
  <si>
    <t>LECOMTE Mickael</t>
  </si>
  <si>
    <t>DUBOIS Fabrice</t>
  </si>
  <si>
    <t>AMICALE DE LUCE BILLARD</t>
  </si>
  <si>
    <t>CHAMPEIL Nicolas</t>
  </si>
  <si>
    <t>DIVANACH Georges</t>
  </si>
  <si>
    <t>GOGUET Eric</t>
  </si>
  <si>
    <t>LEPINAY Didier</t>
  </si>
  <si>
    <t>AUVRAY Jean michel</t>
  </si>
  <si>
    <t>LAUNAY Jacques</t>
  </si>
  <si>
    <t>BAUDRY Christian</t>
  </si>
  <si>
    <t>LEGOUT Alain</t>
  </si>
  <si>
    <t>SOLLIER Etienne</t>
  </si>
  <si>
    <t>CROS Jean yves</t>
  </si>
  <si>
    <t>BIGOT Jean noel</t>
  </si>
  <si>
    <t>CABARET Herve</t>
  </si>
  <si>
    <t>JOURDAIN Jean luc</t>
  </si>
  <si>
    <t>LEROY Gilles</t>
  </si>
  <si>
    <t>DUMAIS Jean michel</t>
  </si>
  <si>
    <t>SEQUEIRA Antoine</t>
  </si>
  <si>
    <t>VASSORT Gerard</t>
  </si>
  <si>
    <t>DUMANS Herve</t>
  </si>
  <si>
    <t>THEBAULT Gerard</t>
  </si>
  <si>
    <t>GARCIA Guillermo</t>
  </si>
  <si>
    <t>RAYNAL Jean michel</t>
  </si>
  <si>
    <t>RULLIER Andre</t>
  </si>
  <si>
    <t>POT Jean claude</t>
  </si>
  <si>
    <t>A.B.C. FOURCHAMBAULT</t>
  </si>
  <si>
    <t>DAVID Noah</t>
  </si>
  <si>
    <t>NAGY Stanislav</t>
  </si>
  <si>
    <t>LOREAU Eric</t>
  </si>
  <si>
    <t>DERNUET Luc</t>
  </si>
  <si>
    <t>BEAUDOT Bernard</t>
  </si>
  <si>
    <t>Nom Club</t>
  </si>
  <si>
    <t>Autorisé à jouer  3B</t>
  </si>
  <si>
    <t>Catégorie 3B</t>
  </si>
  <si>
    <t>Autorisé à jouer  1B</t>
  </si>
  <si>
    <t>Catégorie 1B</t>
  </si>
  <si>
    <t>Autorisé à jouer Libre</t>
  </si>
  <si>
    <t>Nom Prénom</t>
  </si>
  <si>
    <t>Licence</t>
  </si>
  <si>
    <t>O</t>
  </si>
  <si>
    <t>N</t>
  </si>
  <si>
    <t>PAR</t>
  </si>
  <si>
    <t>Equipes qualifiées</t>
  </si>
  <si>
    <t>V1 21/03/2023</t>
  </si>
  <si>
    <r>
      <rPr>
        <sz val="12"/>
        <rFont val="Calibri"/>
        <family val="2"/>
      </rPr>
      <t>Saisir les matchs dans l'ordre des rencontre.</t>
    </r>
    <r>
      <rPr>
        <sz val="12"/>
        <color indexed="12"/>
        <rFont val="Arial"/>
        <family val="2"/>
      </rPr>
      <t xml:space="preserve"> Envoyer ces résultats (par mail uniquement) au responsable Challenge Foulon Denis Cabaret et à David Lecomte</t>
    </r>
    <r>
      <rPr>
        <sz val="12"/>
        <rFont val="Arial"/>
        <family val="2"/>
      </rPr>
      <t>, le soir même de même de la rencontre  à l'adresse indiquée ci-dessous. N'oubliez pas de donner un titre explicite à ce fichier.</t>
    </r>
    <r>
      <rPr>
        <sz val="12"/>
        <color indexed="63"/>
        <rFont val="Calibri"/>
        <family val="2"/>
      </rPr>
      <t xml:space="preserve"> </t>
    </r>
  </si>
  <si>
    <t>cabaretdenis@aol.com</t>
  </si>
  <si>
    <t>dlecomte76@wanadoo.fr</t>
  </si>
  <si>
    <t>COURSAULT Jacques</t>
  </si>
  <si>
    <t>VALENTE Carlos</t>
  </si>
  <si>
    <t>MARTIN Jean Philippe</t>
  </si>
  <si>
    <t>CLUB BILLARD MUNICIPAL DE COULOMBS</t>
  </si>
  <si>
    <t xml:space="preserve"> CHALLENGE  Jacques FOULON saison 2023/2024</t>
  </si>
  <si>
    <t>Le fichier des joueurs (es) classification au 01/09/2023 FFB Sportif</t>
  </si>
  <si>
    <t>Rencontre à la Libre limitée à 35 reprises</t>
  </si>
  <si>
    <t>Rencontre à la bande limitée à 40 reprises</t>
  </si>
  <si>
    <t>Rencontre au 3 bandes limitée à 50 reprises</t>
  </si>
  <si>
    <t>Lors des ¼ de Finale, le 1er tour opposera l’équipe 2 contre l’équipe 3. Le 2ème tour opposera l’équipe vainqueur du 1er tour à l’équipe N°1. Le dernier tour opposera l’équipe perdante du tour N°1 à l’équipe N°1.
Lors des ½ Finales et Finale, seuls les tours N°2 et N°3 seront inversés. Le 1er tour opposera l’équipe 2 contre l’équipe 3. Le 2ème tour opposera l’équipe perdante du 1er tour à l’équipe N°1. Le dernier tour opposera l’équipe vainqueur du tour N°1 à l’équipe N°1.</t>
  </si>
  <si>
    <t>Pos</t>
  </si>
  <si>
    <t>PR</t>
  </si>
  <si>
    <t>PM</t>
  </si>
  <si>
    <t>Quotient</t>
  </si>
  <si>
    <t>Points Rencontre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</si>
</sst>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u val="single"/>
      <sz val="7.5"/>
      <color indexed="12"/>
      <name val="MS Sans Serif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12"/>
      <color indexed="10"/>
      <name val="MS Sans Serif"/>
      <family val="2"/>
    </font>
    <font>
      <b/>
      <sz val="26"/>
      <color indexed="48"/>
      <name val="Algerian"/>
      <family val="5"/>
    </font>
    <font>
      <sz val="12"/>
      <name val="Calibri"/>
      <family val="2"/>
    </font>
    <font>
      <sz val="10"/>
      <color indexed="63"/>
      <name val="Calibri"/>
      <family val="2"/>
    </font>
    <font>
      <sz val="12"/>
      <color indexed="63"/>
      <name val="Calibri"/>
      <family val="2"/>
    </font>
    <font>
      <sz val="12"/>
      <color indexed="12"/>
      <name val="Arial"/>
      <family val="2"/>
    </font>
    <font>
      <sz val="10"/>
      <name val="Algerian"/>
      <family val="5"/>
    </font>
    <font>
      <sz val="14"/>
      <name val="MS Sans Serif"/>
      <family val="2"/>
    </font>
    <font>
      <u val="single"/>
      <sz val="16"/>
      <color indexed="12"/>
      <name val="Arial"/>
      <family val="2"/>
    </font>
    <font>
      <sz val="16"/>
      <name val="Arial"/>
      <family val="2"/>
    </font>
    <font>
      <b/>
      <sz val="13"/>
      <name val="Book Antiqua"/>
      <family val="1"/>
    </font>
    <font>
      <b/>
      <sz val="13"/>
      <color indexed="63"/>
      <name val="Book Antiqua"/>
      <family val="1"/>
    </font>
    <font>
      <u val="single"/>
      <sz val="14"/>
      <color indexed="12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12"/>
      <color indexed="57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MS Sans Serif"/>
      <family val="2"/>
    </font>
    <font>
      <sz val="10"/>
      <color theme="0"/>
      <name val="MS Sans Serif"/>
      <family val="2"/>
    </font>
    <font>
      <sz val="12"/>
      <color theme="1" tint="0.1500000059604644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8A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FFE6BF"/>
        <bgColor indexed="64"/>
      </patternFill>
    </fill>
    <fill>
      <patternFill patternType="solid">
        <fgColor rgb="FFE6B87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70">
    <xf numFmtId="0" fontId="0" fillId="0" borderId="0" xfId="0" applyAlignment="1">
      <alignment/>
    </xf>
    <xf numFmtId="0" fontId="0" fillId="33" borderId="0" xfId="56" applyFont="1" applyFill="1">
      <alignment/>
      <protection/>
    </xf>
    <xf numFmtId="0" fontId="10" fillId="33" borderId="0" xfId="56" applyFont="1" applyFill="1">
      <alignment/>
      <protection/>
    </xf>
    <xf numFmtId="0" fontId="7" fillId="33" borderId="0" xfId="56" applyFill="1" applyProtection="1">
      <alignment/>
      <protection hidden="1"/>
    </xf>
    <xf numFmtId="0" fontId="7" fillId="33" borderId="0" xfId="56" applyFill="1">
      <alignment/>
      <protection/>
    </xf>
    <xf numFmtId="0" fontId="7" fillId="33" borderId="0" xfId="56" applyFill="1" applyAlignment="1" applyProtection="1">
      <alignment horizontal="center"/>
      <protection locked="0"/>
    </xf>
    <xf numFmtId="0" fontId="8" fillId="33" borderId="0" xfId="47" applyFill="1" applyAlignment="1" applyProtection="1">
      <alignment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left"/>
      <protection/>
    </xf>
    <xf numFmtId="0" fontId="0" fillId="33" borderId="0" xfId="56" applyFont="1" applyFill="1" applyProtection="1">
      <alignment/>
      <protection hidden="1"/>
    </xf>
    <xf numFmtId="0" fontId="0" fillId="33" borderId="0" xfId="56" applyFont="1" applyFill="1" applyProtection="1">
      <alignment/>
      <protection locked="0"/>
    </xf>
    <xf numFmtId="0" fontId="7" fillId="34" borderId="0" xfId="56" applyFill="1" applyProtection="1">
      <alignment/>
      <protection hidden="1"/>
    </xf>
    <xf numFmtId="0" fontId="15" fillId="34" borderId="0" xfId="56" applyFont="1" applyFill="1" applyAlignment="1" applyProtection="1">
      <alignment vertical="center"/>
      <protection hidden="1"/>
    </xf>
    <xf numFmtId="0" fontId="16" fillId="34" borderId="0" xfId="56" applyFont="1" applyFill="1" applyAlignment="1" applyProtection="1">
      <alignment vertical="center"/>
      <protection hidden="1"/>
    </xf>
    <xf numFmtId="0" fontId="16" fillId="34" borderId="0" xfId="56" applyFont="1" applyFill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48" fillId="33" borderId="10" xfId="56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33" borderId="10" xfId="56" applyFont="1" applyFill="1" applyBorder="1" applyAlignment="1">
      <alignment horizontal="center"/>
      <protection/>
    </xf>
    <xf numFmtId="0" fontId="19" fillId="33" borderId="0" xfId="56" applyFont="1" applyFill="1" applyAlignment="1">
      <alignment horizontal="right"/>
      <protection/>
    </xf>
    <xf numFmtId="0" fontId="18" fillId="33" borderId="0" xfId="56" applyFont="1" applyFill="1">
      <alignment/>
      <protection/>
    </xf>
    <xf numFmtId="0" fontId="20" fillId="33" borderId="0" xfId="45" applyFont="1" applyFill="1" applyAlignment="1" applyProtection="1">
      <alignment horizontal="center"/>
      <protection/>
    </xf>
    <xf numFmtId="0" fontId="75" fillId="33" borderId="0" xfId="56" applyFont="1" applyFill="1" applyAlignment="1">
      <alignment horizontal="center"/>
      <protection/>
    </xf>
    <xf numFmtId="0" fontId="4" fillId="34" borderId="0" xfId="45" applyFont="1" applyFill="1" applyAlignment="1">
      <alignment horizontal="center" vertical="center" textRotation="180"/>
    </xf>
    <xf numFmtId="0" fontId="48" fillId="33" borderId="11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0" fillId="39" borderId="12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41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4" borderId="0" xfId="56" applyFont="1" applyFill="1">
      <alignment/>
      <protection/>
    </xf>
    <xf numFmtId="0" fontId="0" fillId="34" borderId="0" xfId="0" applyFill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34" borderId="0" xfId="56" applyFont="1" applyFill="1" applyAlignment="1">
      <alignment horizontal="center" vertical="center" textRotation="180"/>
      <protection/>
    </xf>
    <xf numFmtId="0" fontId="8" fillId="34" borderId="0" xfId="47" applyFill="1" applyAlignment="1" applyProtection="1">
      <alignment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42" borderId="0" xfId="0" applyFill="1" applyAlignment="1">
      <alignment/>
    </xf>
    <xf numFmtId="0" fontId="6" fillId="33" borderId="13" xfId="56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top"/>
      <protection locked="0"/>
    </xf>
    <xf numFmtId="0" fontId="0" fillId="33" borderId="11" xfId="56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48" fillId="33" borderId="14" xfId="56" applyFont="1" applyFill="1" applyBorder="1" applyAlignment="1">
      <alignment horizontal="center"/>
      <protection/>
    </xf>
    <xf numFmtId="0" fontId="0" fillId="33" borderId="14" xfId="56" applyFont="1" applyFill="1" applyBorder="1" applyAlignment="1">
      <alignment horizontal="center"/>
      <protection/>
    </xf>
    <xf numFmtId="0" fontId="14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26" fillId="42" borderId="0" xfId="0" applyFont="1" applyFill="1" applyAlignment="1">
      <alignment vertical="center"/>
    </xf>
    <xf numFmtId="0" fontId="27" fillId="42" borderId="0" xfId="0" applyFont="1" applyFill="1" applyAlignment="1">
      <alignment/>
    </xf>
    <xf numFmtId="0" fontId="24" fillId="0" borderId="0" xfId="45" applyFont="1" applyAlignment="1" applyProtection="1" quotePrefix="1">
      <alignment/>
      <protection locked="0"/>
    </xf>
    <xf numFmtId="0" fontId="6" fillId="33" borderId="14" xfId="56" applyFont="1" applyFill="1" applyBorder="1" applyAlignment="1" applyProtection="1">
      <alignment horizontal="center" vertical="center"/>
      <protection hidden="1"/>
    </xf>
    <xf numFmtId="0" fontId="6" fillId="34" borderId="0" xfId="56" applyFont="1" applyFill="1" applyBorder="1" applyAlignment="1" applyProtection="1">
      <alignment/>
      <protection hidden="1"/>
    </xf>
    <xf numFmtId="0" fontId="76" fillId="33" borderId="0" xfId="56" applyFont="1" applyFill="1" applyBorder="1" applyAlignment="1" applyProtection="1">
      <alignment vertical="center"/>
      <protection locked="0"/>
    </xf>
    <xf numFmtId="0" fontId="6" fillId="34" borderId="15" xfId="56" applyFont="1" applyFill="1" applyBorder="1" applyAlignment="1" applyProtection="1">
      <alignment/>
      <protection hidden="1"/>
    </xf>
    <xf numFmtId="0" fontId="76" fillId="33" borderId="15" xfId="56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77" fillId="34" borderId="0" xfId="56" applyFont="1" applyFill="1" applyBorder="1" applyAlignment="1" applyProtection="1">
      <alignment/>
      <protection hidden="1"/>
    </xf>
    <xf numFmtId="0" fontId="7" fillId="33" borderId="15" xfId="56" applyFill="1" applyBorder="1" applyAlignment="1">
      <alignment/>
      <protection/>
    </xf>
    <xf numFmtId="0" fontId="7" fillId="33" borderId="16" xfId="56" applyFill="1" applyBorder="1" applyAlignment="1">
      <alignment/>
      <protection/>
    </xf>
    <xf numFmtId="0" fontId="78" fillId="33" borderId="15" xfId="56" applyNumberFormat="1" applyFont="1" applyFill="1" applyBorder="1" applyAlignment="1">
      <alignment horizontal="center" vertical="center"/>
      <protection/>
    </xf>
    <xf numFmtId="0" fontId="16" fillId="34" borderId="0" xfId="56" applyFont="1" applyFill="1" applyAlignment="1" applyProtection="1">
      <alignment horizontal="center" vertical="center"/>
      <protection hidden="1"/>
    </xf>
    <xf numFmtId="0" fontId="79" fillId="33" borderId="15" xfId="56" applyFont="1" applyFill="1" applyBorder="1" applyAlignment="1">
      <alignment horizontal="center" vertical="center"/>
      <protection/>
    </xf>
    <xf numFmtId="0" fontId="79" fillId="33" borderId="16" xfId="56" applyFont="1" applyFill="1" applyBorder="1" applyAlignment="1">
      <alignment/>
      <protection/>
    </xf>
    <xf numFmtId="0" fontId="79" fillId="33" borderId="15" xfId="56" applyFont="1" applyFill="1" applyBorder="1" applyAlignment="1">
      <alignment/>
      <protection/>
    </xf>
    <xf numFmtId="0" fontId="9" fillId="33" borderId="0" xfId="56" applyFont="1" applyFill="1" applyAlignment="1" applyProtection="1">
      <alignment horizontal="center"/>
      <protection/>
    </xf>
    <xf numFmtId="0" fontId="7" fillId="33" borderId="0" xfId="56" applyFill="1" applyProtection="1">
      <alignment/>
      <protection/>
    </xf>
    <xf numFmtId="0" fontId="21" fillId="34" borderId="0" xfId="56" applyFont="1" applyFill="1" applyAlignment="1" applyProtection="1">
      <alignment horizontal="center" vertical="center" textRotation="180"/>
      <protection/>
    </xf>
    <xf numFmtId="0" fontId="0" fillId="34" borderId="0" xfId="0" applyFill="1" applyAlignment="1" applyProtection="1">
      <alignment/>
      <protection/>
    </xf>
    <xf numFmtId="0" fontId="0" fillId="34" borderId="0" xfId="56" applyFont="1" applyFill="1" applyProtection="1">
      <alignment/>
      <protection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53">
      <alignment/>
      <protection/>
    </xf>
    <xf numFmtId="0" fontId="77" fillId="33" borderId="17" xfId="56" applyFont="1" applyFill="1" applyBorder="1" applyAlignment="1" applyProtection="1">
      <alignment horizontal="center" vertical="center"/>
      <protection hidden="1"/>
    </xf>
    <xf numFmtId="0" fontId="77" fillId="33" borderId="11" xfId="56" applyFont="1" applyFill="1" applyBorder="1" applyAlignment="1" applyProtection="1">
      <alignment horizontal="center" vertical="center"/>
      <protection hidden="1"/>
    </xf>
    <xf numFmtId="0" fontId="48" fillId="33" borderId="14" xfId="56" applyFont="1" applyFill="1" applyBorder="1" applyAlignment="1">
      <alignment vertical="center"/>
      <protection/>
    </xf>
    <xf numFmtId="0" fontId="48" fillId="33" borderId="11" xfId="56" applyFont="1" applyFill="1" applyBorder="1" applyAlignment="1">
      <alignment vertical="center"/>
      <protection/>
    </xf>
    <xf numFmtId="0" fontId="48" fillId="33" borderId="10" xfId="56" applyFont="1" applyFill="1" applyBorder="1" applyAlignment="1">
      <alignment vertical="center"/>
      <protection/>
    </xf>
    <xf numFmtId="0" fontId="77" fillId="33" borderId="10" xfId="56" applyFont="1" applyFill="1" applyBorder="1" applyAlignment="1" applyProtection="1">
      <alignment horizontal="center" vertical="center"/>
      <protection hidden="1"/>
    </xf>
    <xf numFmtId="10" fontId="0" fillId="0" borderId="0" xfId="0" applyNumberFormat="1" applyAlignment="1">
      <alignment/>
    </xf>
    <xf numFmtId="0" fontId="4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10" fontId="3" fillId="0" borderId="28" xfId="57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0" fontId="3" fillId="0" borderId="30" xfId="57" applyNumberFormat="1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10" fontId="3" fillId="0" borderId="32" xfId="57" applyNumberFormat="1" applyFont="1" applyBorder="1" applyAlignment="1" applyProtection="1">
      <alignment horizontal="center" vertical="center"/>
      <protection hidden="1"/>
    </xf>
    <xf numFmtId="0" fontId="57" fillId="0" borderId="33" xfId="53" applyNumberFormat="1" applyBorder="1">
      <alignment/>
      <protection/>
    </xf>
    <xf numFmtId="0" fontId="57" fillId="0" borderId="33" xfId="53" applyNumberFormat="1" applyFill="1" applyBorder="1">
      <alignment/>
      <protection/>
    </xf>
    <xf numFmtId="0" fontId="57" fillId="0" borderId="34" xfId="53" applyNumberFormat="1" applyBorder="1">
      <alignment/>
      <protection/>
    </xf>
    <xf numFmtId="0" fontId="57" fillId="0" borderId="35" xfId="53" applyNumberFormat="1" applyBorder="1">
      <alignment/>
      <protection/>
    </xf>
    <xf numFmtId="0" fontId="57" fillId="0" borderId="36" xfId="53" applyBorder="1">
      <alignment/>
      <protection/>
    </xf>
    <xf numFmtId="0" fontId="57" fillId="0" borderId="37" xfId="53" applyBorder="1">
      <alignment/>
      <protection/>
    </xf>
    <xf numFmtId="0" fontId="0" fillId="0" borderId="38" xfId="53" applyFont="1" applyBorder="1" applyAlignment="1" applyProtection="1">
      <alignment horizontal="center" vertical="center" wrapText="1"/>
      <protection locked="0"/>
    </xf>
    <xf numFmtId="0" fontId="57" fillId="0" borderId="39" xfId="53" applyBorder="1" applyAlignment="1">
      <alignment horizontal="center" vertical="center"/>
      <protection/>
    </xf>
    <xf numFmtId="0" fontId="57" fillId="0" borderId="40" xfId="53" applyBorder="1" applyAlignment="1">
      <alignment horizontal="center" vertical="center"/>
      <protection/>
    </xf>
    <xf numFmtId="0" fontId="57" fillId="0" borderId="41" xfId="53" applyBorder="1" applyAlignment="1">
      <alignment horizontal="center" vertical="center"/>
      <protection/>
    </xf>
    <xf numFmtId="0" fontId="57" fillId="0" borderId="42" xfId="53" applyFill="1" applyBorder="1">
      <alignment/>
      <protection/>
    </xf>
    <xf numFmtId="0" fontId="57" fillId="0" borderId="43" xfId="53" applyFill="1" applyBorder="1">
      <alignment/>
      <protection/>
    </xf>
    <xf numFmtId="0" fontId="57" fillId="0" borderId="44" xfId="53" applyFill="1" applyBorder="1">
      <alignment/>
      <protection/>
    </xf>
    <xf numFmtId="0" fontId="0" fillId="0" borderId="45" xfId="53" applyFont="1" applyBorder="1" applyAlignment="1" applyProtection="1">
      <alignment horizontal="center" vertical="center" wrapText="1"/>
      <protection locked="0"/>
    </xf>
    <xf numFmtId="0" fontId="57" fillId="0" borderId="46" xfId="53" applyBorder="1" applyAlignment="1">
      <alignment horizontal="center" vertical="center"/>
      <protection/>
    </xf>
    <xf numFmtId="0" fontId="57" fillId="0" borderId="47" xfId="53" applyBorder="1" applyAlignment="1">
      <alignment horizontal="center" vertical="center"/>
      <protection/>
    </xf>
    <xf numFmtId="0" fontId="57" fillId="0" borderId="48" xfId="53" applyBorder="1" applyAlignment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 wrapText="1"/>
      <protection locked="0"/>
    </xf>
    <xf numFmtId="0" fontId="0" fillId="0" borderId="37" xfId="53" applyFont="1" applyBorder="1" applyAlignment="1" applyProtection="1">
      <alignment horizontal="center" vertical="center" wrapText="1"/>
      <protection locked="0"/>
    </xf>
    <xf numFmtId="0" fontId="57" fillId="0" borderId="35" xfId="53" applyBorder="1" applyAlignment="1">
      <alignment horizontal="center" vertical="center"/>
      <protection/>
    </xf>
    <xf numFmtId="0" fontId="57" fillId="0" borderId="42" xfId="53" applyBorder="1" applyAlignment="1">
      <alignment horizontal="center" vertical="center"/>
      <protection/>
    </xf>
    <xf numFmtId="0" fontId="57" fillId="0" borderId="33" xfId="53" applyBorder="1" applyAlignment="1">
      <alignment horizontal="center" vertical="center"/>
      <protection/>
    </xf>
    <xf numFmtId="0" fontId="57" fillId="0" borderId="43" xfId="53" applyBorder="1" applyAlignment="1">
      <alignment horizontal="center" vertical="center"/>
      <protection/>
    </xf>
    <xf numFmtId="0" fontId="57" fillId="0" borderId="34" xfId="53" applyBorder="1" applyAlignment="1">
      <alignment horizontal="center" vertical="center"/>
      <protection/>
    </xf>
    <xf numFmtId="0" fontId="57" fillId="0" borderId="44" xfId="53" applyBorder="1" applyAlignment="1">
      <alignment horizontal="center" vertical="center"/>
      <protection/>
    </xf>
    <xf numFmtId="0" fontId="57" fillId="0" borderId="18" xfId="53" applyBorder="1">
      <alignment/>
      <protection/>
    </xf>
    <xf numFmtId="0" fontId="57" fillId="0" borderId="19" xfId="53" applyBorder="1">
      <alignment/>
      <protection/>
    </xf>
    <xf numFmtId="0" fontId="57" fillId="0" borderId="20" xfId="53" applyBorder="1">
      <alignment/>
      <protection/>
    </xf>
    <xf numFmtId="0" fontId="57" fillId="0" borderId="21" xfId="53" applyBorder="1">
      <alignment/>
      <protection/>
    </xf>
    <xf numFmtId="0" fontId="57" fillId="0" borderId="49" xfId="53" applyNumberFormat="1" applyBorder="1">
      <alignment/>
      <protection/>
    </xf>
    <xf numFmtId="0" fontId="57" fillId="0" borderId="50" xfId="53" applyFill="1" applyBorder="1">
      <alignment/>
      <protection/>
    </xf>
    <xf numFmtId="0" fontId="57" fillId="0" borderId="51" xfId="53" applyBorder="1" applyAlignment="1">
      <alignment horizontal="center" vertical="center"/>
      <protection/>
    </xf>
    <xf numFmtId="0" fontId="57" fillId="0" borderId="52" xfId="53" applyBorder="1" applyAlignment="1">
      <alignment horizontal="center" vertical="center"/>
      <protection/>
    </xf>
    <xf numFmtId="0" fontId="57" fillId="0" borderId="49" xfId="53" applyBorder="1" applyAlignment="1">
      <alignment horizontal="center" vertical="center"/>
      <protection/>
    </xf>
    <xf numFmtId="0" fontId="57" fillId="0" borderId="50" xfId="53" applyBorder="1" applyAlignment="1">
      <alignment horizontal="center" vertical="center"/>
      <protection/>
    </xf>
    <xf numFmtId="0" fontId="57" fillId="0" borderId="53" xfId="53" applyBorder="1">
      <alignment/>
      <protection/>
    </xf>
    <xf numFmtId="0" fontId="57" fillId="0" borderId="54" xfId="53" applyNumberFormat="1" applyBorder="1">
      <alignment/>
      <protection/>
    </xf>
    <xf numFmtId="0" fontId="57" fillId="0" borderId="55" xfId="53" applyFill="1" applyBorder="1">
      <alignment/>
      <protection/>
    </xf>
    <xf numFmtId="0" fontId="57" fillId="0" borderId="56" xfId="53" applyBorder="1" applyAlignment="1">
      <alignment horizontal="center" vertical="center"/>
      <protection/>
    </xf>
    <xf numFmtId="0" fontId="57" fillId="0" borderId="57" xfId="53" applyBorder="1" applyAlignment="1">
      <alignment horizontal="center" vertical="center"/>
      <protection/>
    </xf>
    <xf numFmtId="0" fontId="57" fillId="0" borderId="54" xfId="53" applyBorder="1" applyAlignment="1">
      <alignment horizontal="center" vertical="center"/>
      <protection/>
    </xf>
    <xf numFmtId="0" fontId="57" fillId="0" borderId="55" xfId="53" applyBorder="1" applyAlignment="1">
      <alignment horizontal="center" vertical="center"/>
      <protection/>
    </xf>
    <xf numFmtId="0" fontId="57" fillId="0" borderId="58" xfId="53" applyBorder="1">
      <alignment/>
      <protection/>
    </xf>
    <xf numFmtId="0" fontId="57" fillId="0" borderId="49" xfId="53" applyNumberFormat="1" applyFill="1" applyBorder="1">
      <alignment/>
      <protection/>
    </xf>
    <xf numFmtId="0" fontId="25" fillId="4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2" borderId="27" xfId="0" applyFont="1" applyFill="1" applyBorder="1" applyAlignment="1">
      <alignment horizontal="center"/>
    </xf>
    <xf numFmtId="0" fontId="28" fillId="43" borderId="0" xfId="45" applyFont="1" applyFill="1" applyAlignment="1" applyProtection="1" quotePrefix="1">
      <alignment horizontal="center" vertical="center"/>
      <protection locked="0"/>
    </xf>
    <xf numFmtId="0" fontId="28" fillId="43" borderId="0" xfId="45" applyFont="1" applyFill="1" applyAlignment="1" applyProtection="1" quotePrefix="1">
      <alignment horizontal="center" vertical="top"/>
      <protection locked="0"/>
    </xf>
    <xf numFmtId="0" fontId="29" fillId="33" borderId="59" xfId="56" applyFont="1" applyFill="1" applyBorder="1" applyAlignment="1" applyProtection="1">
      <alignment horizontal="right" vertical="center"/>
      <protection hidden="1"/>
    </xf>
    <xf numFmtId="0" fontId="29" fillId="33" borderId="60" xfId="56" applyFont="1" applyFill="1" applyBorder="1" applyAlignment="1" applyProtection="1">
      <alignment horizontal="right" vertical="center"/>
      <protection hidden="1"/>
    </xf>
    <xf numFmtId="0" fontId="29" fillId="33" borderId="61" xfId="56" applyFont="1" applyFill="1" applyBorder="1" applyAlignment="1" applyProtection="1">
      <alignment horizontal="right" vertical="center"/>
      <protection hidden="1"/>
    </xf>
    <xf numFmtId="0" fontId="29" fillId="33" borderId="62" xfId="56" applyFont="1" applyFill="1" applyBorder="1" applyAlignment="1" applyProtection="1">
      <alignment horizontal="right" vertical="center"/>
      <protection hidden="1"/>
    </xf>
    <xf numFmtId="0" fontId="29" fillId="33" borderId="16" xfId="56" applyFont="1" applyFill="1" applyBorder="1" applyAlignment="1" applyProtection="1">
      <alignment horizontal="right" vertical="center"/>
      <protection hidden="1"/>
    </xf>
    <xf numFmtId="0" fontId="29" fillId="33" borderId="63" xfId="56" applyFont="1" applyFill="1" applyBorder="1" applyAlignment="1" applyProtection="1">
      <alignment horizontal="right" vertical="center"/>
      <protection hidden="1"/>
    </xf>
    <xf numFmtId="0" fontId="29" fillId="33" borderId="59" xfId="56" applyFont="1" applyFill="1" applyBorder="1" applyAlignment="1" applyProtection="1">
      <alignment horizontal="left" vertical="center"/>
      <protection hidden="1"/>
    </xf>
    <xf numFmtId="0" fontId="29" fillId="33" borderId="60" xfId="56" applyFont="1" applyFill="1" applyBorder="1" applyAlignment="1" applyProtection="1">
      <alignment horizontal="left" vertical="center"/>
      <protection hidden="1"/>
    </xf>
    <xf numFmtId="0" fontId="29" fillId="33" borderId="61" xfId="56" applyFont="1" applyFill="1" applyBorder="1" applyAlignment="1" applyProtection="1">
      <alignment horizontal="left" vertical="center"/>
      <protection hidden="1"/>
    </xf>
    <xf numFmtId="0" fontId="29" fillId="33" borderId="62" xfId="56" applyFont="1" applyFill="1" applyBorder="1" applyAlignment="1" applyProtection="1">
      <alignment horizontal="left" vertical="center"/>
      <protection hidden="1"/>
    </xf>
    <xf numFmtId="0" fontId="29" fillId="33" borderId="16" xfId="56" applyFont="1" applyFill="1" applyBorder="1" applyAlignment="1" applyProtection="1">
      <alignment horizontal="left" vertical="center"/>
      <protection hidden="1"/>
    </xf>
    <xf numFmtId="0" fontId="29" fillId="33" borderId="63" xfId="56" applyFont="1" applyFill="1" applyBorder="1" applyAlignment="1" applyProtection="1">
      <alignment horizontal="left" vertical="center"/>
      <protection hidden="1"/>
    </xf>
    <xf numFmtId="0" fontId="30" fillId="33" borderId="59" xfId="56" applyFont="1" applyFill="1" applyBorder="1" applyAlignment="1" applyProtection="1">
      <alignment horizontal="center" vertical="center"/>
      <protection hidden="1"/>
    </xf>
    <xf numFmtId="0" fontId="30" fillId="33" borderId="60" xfId="56" applyFont="1" applyFill="1" applyBorder="1" applyAlignment="1" applyProtection="1">
      <alignment horizontal="center" vertical="center"/>
      <protection hidden="1"/>
    </xf>
    <xf numFmtId="0" fontId="30" fillId="33" borderId="64" xfId="56" applyFont="1" applyFill="1" applyBorder="1" applyAlignment="1" applyProtection="1">
      <alignment horizontal="center" vertical="center"/>
      <protection hidden="1"/>
    </xf>
    <xf numFmtId="0" fontId="30" fillId="33" borderId="62" xfId="56" applyFont="1" applyFill="1" applyBorder="1" applyAlignment="1" applyProtection="1">
      <alignment horizontal="center" vertical="center"/>
      <protection hidden="1"/>
    </xf>
    <xf numFmtId="0" fontId="30" fillId="33" borderId="16" xfId="56" applyFont="1" applyFill="1" applyBorder="1" applyAlignment="1" applyProtection="1">
      <alignment horizontal="center" vertical="center"/>
      <protection hidden="1"/>
    </xf>
    <xf numFmtId="0" fontId="30" fillId="33" borderId="65" xfId="56" applyFont="1" applyFill="1" applyBorder="1" applyAlignment="1" applyProtection="1">
      <alignment horizontal="center" vertical="center"/>
      <protection hidden="1"/>
    </xf>
    <xf numFmtId="2" fontId="3" fillId="33" borderId="10" xfId="56" applyNumberFormat="1" applyFont="1" applyFill="1" applyBorder="1" applyAlignment="1" applyProtection="1">
      <alignment horizontal="center" vertical="center"/>
      <protection hidden="1"/>
    </xf>
    <xf numFmtId="2" fontId="3" fillId="33" borderId="17" xfId="56" applyNumberFormat="1" applyFont="1" applyFill="1" applyBorder="1" applyAlignment="1" applyProtection="1">
      <alignment horizontal="center" vertical="center"/>
      <protection hidden="1"/>
    </xf>
    <xf numFmtId="0" fontId="6" fillId="33" borderId="52" xfId="56" applyFont="1" applyFill="1" applyBorder="1" applyAlignment="1" applyProtection="1">
      <alignment horizontal="center" vertical="center"/>
      <protection locked="0"/>
    </xf>
    <xf numFmtId="0" fontId="6" fillId="33" borderId="46" xfId="56" applyFont="1" applyFill="1" applyBorder="1" applyAlignment="1" applyProtection="1">
      <alignment horizontal="center" vertical="center"/>
      <protection locked="0"/>
    </xf>
    <xf numFmtId="0" fontId="3" fillId="33" borderId="14" xfId="56" applyFont="1" applyFill="1" applyBorder="1" applyAlignment="1" applyProtection="1">
      <alignment horizontal="center" vertical="center"/>
      <protection locked="0"/>
    </xf>
    <xf numFmtId="0" fontId="3" fillId="33" borderId="17" xfId="56" applyFont="1" applyFill="1" applyBorder="1" applyAlignment="1" applyProtection="1">
      <alignment horizontal="center" vertical="center"/>
      <protection locked="0"/>
    </xf>
    <xf numFmtId="0" fontId="6" fillId="33" borderId="47" xfId="56" applyFont="1" applyFill="1" applyBorder="1" applyAlignment="1" applyProtection="1">
      <alignment horizontal="center"/>
      <protection/>
    </xf>
    <xf numFmtId="0" fontId="6" fillId="33" borderId="40" xfId="56" applyFont="1" applyFill="1" applyBorder="1" applyAlignment="1" applyProtection="1">
      <alignment horizontal="center"/>
      <protection/>
    </xf>
    <xf numFmtId="0" fontId="30" fillId="33" borderId="61" xfId="56" applyFont="1" applyFill="1" applyBorder="1" applyAlignment="1" applyProtection="1">
      <alignment horizontal="center" vertical="center"/>
      <protection hidden="1"/>
    </xf>
    <xf numFmtId="0" fontId="30" fillId="33" borderId="63" xfId="56" applyFont="1" applyFill="1" applyBorder="1" applyAlignment="1" applyProtection="1">
      <alignment horizontal="center" vertical="center"/>
      <protection hidden="1"/>
    </xf>
    <xf numFmtId="10" fontId="3" fillId="33" borderId="10" xfId="56" applyNumberFormat="1" applyFont="1" applyFill="1" applyBorder="1" applyAlignment="1" applyProtection="1">
      <alignment horizontal="center" vertical="center"/>
      <protection hidden="1"/>
    </xf>
    <xf numFmtId="0" fontId="3" fillId="33" borderId="11" xfId="56" applyFont="1" applyFill="1" applyBorder="1" applyAlignment="1" applyProtection="1">
      <alignment horizontal="center" vertical="center"/>
      <protection hidden="1"/>
    </xf>
    <xf numFmtId="0" fontId="4" fillId="33" borderId="13" xfId="56" applyFont="1" applyFill="1" applyBorder="1" applyAlignment="1" applyProtection="1">
      <alignment horizontal="center" vertical="center"/>
      <protection hidden="1"/>
    </xf>
    <xf numFmtId="0" fontId="4" fillId="33" borderId="17" xfId="56" applyFont="1" applyFill="1" applyBorder="1" applyAlignment="1" applyProtection="1">
      <alignment horizontal="center" vertical="center"/>
      <protection hidden="1"/>
    </xf>
    <xf numFmtId="0" fontId="3" fillId="33" borderId="13" xfId="56" applyFont="1" applyFill="1" applyBorder="1" applyAlignment="1" applyProtection="1">
      <alignment horizontal="center" vertical="center"/>
      <protection locked="0"/>
    </xf>
    <xf numFmtId="10" fontId="6" fillId="33" borderId="13" xfId="57" applyNumberFormat="1" applyFont="1" applyFill="1" applyBorder="1" applyAlignment="1" applyProtection="1">
      <alignment horizontal="center" vertical="center"/>
      <protection hidden="1"/>
    </xf>
    <xf numFmtId="10" fontId="6" fillId="33" borderId="17" xfId="57" applyNumberFormat="1" applyFont="1" applyFill="1" applyBorder="1" applyAlignment="1" applyProtection="1">
      <alignment horizontal="center" vertical="center"/>
      <protection hidden="1"/>
    </xf>
    <xf numFmtId="0" fontId="55" fillId="33" borderId="10" xfId="56" applyFont="1" applyFill="1" applyBorder="1" applyAlignment="1">
      <alignment horizontal="center" vertical="center"/>
      <protection/>
    </xf>
    <xf numFmtId="0" fontId="55" fillId="33" borderId="11" xfId="56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 applyProtection="1">
      <alignment horizontal="center" vertical="center"/>
      <protection hidden="1"/>
    </xf>
    <xf numFmtId="0" fontId="3" fillId="33" borderId="17" xfId="56" applyFont="1" applyFill="1" applyBorder="1" applyAlignment="1" applyProtection="1">
      <alignment horizontal="center" vertical="center"/>
      <protection hidden="1"/>
    </xf>
    <xf numFmtId="0" fontId="3" fillId="33" borderId="14" xfId="56" applyFont="1" applyFill="1" applyBorder="1" applyAlignment="1" applyProtection="1">
      <alignment horizontal="center" vertical="center"/>
      <protection hidden="1"/>
    </xf>
    <xf numFmtId="0" fontId="3" fillId="33" borderId="60" xfId="56" applyFont="1" applyFill="1" applyBorder="1" applyAlignment="1" applyProtection="1">
      <alignment horizontal="center" vertical="center"/>
      <protection hidden="1"/>
    </xf>
    <xf numFmtId="0" fontId="3" fillId="33" borderId="16" xfId="56" applyFont="1" applyFill="1" applyBorder="1" applyAlignment="1" applyProtection="1">
      <alignment horizontal="center" vertical="center"/>
      <protection hidden="1"/>
    </xf>
    <xf numFmtId="0" fontId="14" fillId="33" borderId="13" xfId="56" applyFont="1" applyFill="1" applyBorder="1" applyAlignment="1" applyProtection="1">
      <alignment horizontal="center" vertical="center"/>
      <protection hidden="1"/>
    </xf>
    <xf numFmtId="0" fontId="14" fillId="33" borderId="17" xfId="56" applyFont="1" applyFill="1" applyBorder="1" applyAlignment="1" applyProtection="1">
      <alignment horizontal="center" vertical="center"/>
      <protection hidden="1"/>
    </xf>
    <xf numFmtId="0" fontId="14" fillId="33" borderId="11" xfId="56" applyFont="1" applyFill="1" applyBorder="1" applyAlignment="1" applyProtection="1">
      <alignment horizontal="center" vertical="center"/>
      <protection hidden="1"/>
    </xf>
    <xf numFmtId="0" fontId="3" fillId="33" borderId="66" xfId="56" applyFont="1" applyFill="1" applyBorder="1" applyAlignment="1" applyProtection="1">
      <alignment horizontal="center" vertical="center"/>
      <protection hidden="1"/>
    </xf>
    <xf numFmtId="0" fontId="3" fillId="33" borderId="39" xfId="56" applyFont="1" applyFill="1" applyBorder="1" applyAlignment="1" applyProtection="1">
      <alignment horizontal="center" vertical="center"/>
      <protection hidden="1"/>
    </xf>
    <xf numFmtId="0" fontId="54" fillId="6" borderId="67" xfId="56" applyFont="1" applyFill="1" applyBorder="1" applyAlignment="1">
      <alignment horizontal="center" vertical="center" textRotation="255"/>
      <protection/>
    </xf>
    <xf numFmtId="0" fontId="54" fillId="6" borderId="68" xfId="56" applyFont="1" applyFill="1" applyBorder="1" applyAlignment="1">
      <alignment horizontal="center" vertical="center" textRotation="255"/>
      <protection/>
    </xf>
    <xf numFmtId="0" fontId="54" fillId="6" borderId="19" xfId="56" applyFont="1" applyFill="1" applyBorder="1" applyAlignment="1">
      <alignment horizontal="center" vertical="center" textRotation="255"/>
      <protection/>
    </xf>
    <xf numFmtId="0" fontId="3" fillId="33" borderId="52" xfId="56" applyFont="1" applyFill="1" applyBorder="1" applyAlignment="1" applyProtection="1">
      <alignment horizontal="center" vertical="center"/>
      <protection hidden="1"/>
    </xf>
    <xf numFmtId="0" fontId="3" fillId="33" borderId="46" xfId="56" applyFont="1" applyFill="1" applyBorder="1" applyAlignment="1" applyProtection="1">
      <alignment horizontal="center" vertical="center"/>
      <protection hidden="1"/>
    </xf>
    <xf numFmtId="10" fontId="6" fillId="33" borderId="10" xfId="57" applyNumberFormat="1" applyFont="1" applyFill="1" applyBorder="1" applyAlignment="1" applyProtection="1">
      <alignment horizontal="center" vertical="center"/>
      <protection hidden="1"/>
    </xf>
    <xf numFmtId="10" fontId="6" fillId="33" borderId="11" xfId="57" applyNumberFormat="1" applyFont="1" applyFill="1" applyBorder="1" applyAlignment="1" applyProtection="1">
      <alignment horizontal="center" vertical="center"/>
      <protection hidden="1"/>
    </xf>
    <xf numFmtId="0" fontId="6" fillId="33" borderId="69" xfId="56" applyFont="1" applyFill="1" applyBorder="1" applyAlignment="1" applyProtection="1">
      <alignment horizontal="center" vertical="center"/>
      <protection locked="0"/>
    </xf>
    <xf numFmtId="0" fontId="4" fillId="33" borderId="14" xfId="56" applyFont="1" applyFill="1" applyBorder="1" applyAlignment="1" applyProtection="1">
      <alignment horizontal="center" vertical="center"/>
      <protection hidden="1"/>
    </xf>
    <xf numFmtId="0" fontId="3" fillId="33" borderId="10" xfId="56" applyFont="1" applyFill="1" applyBorder="1" applyAlignment="1" applyProtection="1">
      <alignment horizontal="center" vertical="center"/>
      <protection locked="0"/>
    </xf>
    <xf numFmtId="0" fontId="6" fillId="33" borderId="70" xfId="56" applyFont="1" applyFill="1" applyBorder="1" applyAlignment="1" applyProtection="1">
      <alignment horizontal="center" vertical="center"/>
      <protection locked="0"/>
    </xf>
    <xf numFmtId="0" fontId="6" fillId="33" borderId="42" xfId="56" applyFont="1" applyFill="1" applyBorder="1" applyAlignment="1" applyProtection="1">
      <alignment horizontal="center" vertical="center"/>
      <protection locked="0"/>
    </xf>
    <xf numFmtId="0" fontId="48" fillId="8" borderId="67" xfId="56" applyFont="1" applyFill="1" applyBorder="1" applyAlignment="1">
      <alignment horizontal="center" vertical="center" textRotation="255"/>
      <protection/>
    </xf>
    <xf numFmtId="0" fontId="48" fillId="8" borderId="19" xfId="56" applyFont="1" applyFill="1" applyBorder="1" applyAlignment="1">
      <alignment horizontal="center" vertical="center" textRotation="255"/>
      <protection/>
    </xf>
    <xf numFmtId="0" fontId="48" fillId="16" borderId="68" xfId="56" applyFont="1" applyFill="1" applyBorder="1" applyAlignment="1">
      <alignment horizontal="center" vertical="center" wrapText="1"/>
      <protection/>
    </xf>
    <xf numFmtId="0" fontId="48" fillId="16" borderId="71" xfId="56" applyFont="1" applyFill="1" applyBorder="1" applyAlignment="1">
      <alignment horizontal="center" vertical="center" wrapText="1"/>
      <protection/>
    </xf>
    <xf numFmtId="0" fontId="23" fillId="0" borderId="45" xfId="56" applyFont="1" applyBorder="1" applyAlignment="1" applyProtection="1">
      <alignment horizontal="center" vertical="center"/>
      <protection locked="0"/>
    </xf>
    <xf numFmtId="0" fontId="23" fillId="0" borderId="15" xfId="56" applyFont="1" applyBorder="1" applyAlignment="1" applyProtection="1">
      <alignment horizontal="center" vertical="center"/>
      <protection locked="0"/>
    </xf>
    <xf numFmtId="0" fontId="23" fillId="0" borderId="26" xfId="56" applyFont="1" applyBorder="1" applyAlignment="1" applyProtection="1">
      <alignment horizontal="center" vertical="center"/>
      <protection locked="0"/>
    </xf>
    <xf numFmtId="0" fontId="6" fillId="33" borderId="50" xfId="56" applyFont="1" applyFill="1" applyBorder="1" applyAlignment="1" applyProtection="1">
      <alignment horizontal="center" vertical="center"/>
      <protection locked="0"/>
    </xf>
    <xf numFmtId="0" fontId="48" fillId="16" borderId="68" xfId="56" applyFont="1" applyFill="1" applyBorder="1" applyAlignment="1">
      <alignment horizontal="center" vertical="center" textRotation="255"/>
      <protection/>
    </xf>
    <xf numFmtId="0" fontId="48" fillId="16" borderId="68" xfId="56" applyFont="1" applyFill="1" applyBorder="1" applyAlignment="1">
      <alignment vertical="center" textRotation="255"/>
      <protection/>
    </xf>
    <xf numFmtId="0" fontId="6" fillId="33" borderId="72" xfId="56" applyFont="1" applyFill="1" applyBorder="1" applyAlignment="1" applyProtection="1">
      <alignment horizontal="center" vertical="center"/>
      <protection locked="0"/>
    </xf>
    <xf numFmtId="0" fontId="25" fillId="33" borderId="62" xfId="56" applyFont="1" applyFill="1" applyBorder="1" applyAlignment="1">
      <alignment horizontal="center"/>
      <protection/>
    </xf>
    <xf numFmtId="0" fontId="25" fillId="33" borderId="16" xfId="56" applyFont="1" applyFill="1" applyBorder="1" applyAlignment="1">
      <alignment horizontal="center"/>
      <protection/>
    </xf>
    <xf numFmtId="0" fontId="4" fillId="33" borderId="10" xfId="56" applyFont="1" applyFill="1" applyBorder="1" applyAlignment="1" applyProtection="1">
      <alignment horizontal="center" vertical="center"/>
      <protection hidden="1"/>
    </xf>
    <xf numFmtId="0" fontId="25" fillId="33" borderId="73" xfId="56" applyFont="1" applyFill="1" applyBorder="1" applyAlignment="1">
      <alignment horizontal="center"/>
      <protection/>
    </xf>
    <xf numFmtId="0" fontId="25" fillId="33" borderId="0" xfId="56" applyFont="1" applyFill="1" applyBorder="1" applyAlignment="1">
      <alignment horizontal="center"/>
      <protection/>
    </xf>
    <xf numFmtId="0" fontId="25" fillId="33" borderId="74" xfId="56" applyFont="1" applyFill="1" applyBorder="1" applyAlignment="1">
      <alignment horizontal="center"/>
      <protection/>
    </xf>
    <xf numFmtId="0" fontId="25" fillId="33" borderId="75" xfId="56" applyFont="1" applyFill="1" applyBorder="1" applyAlignment="1">
      <alignment horizontal="center"/>
      <protection/>
    </xf>
    <xf numFmtId="0" fontId="25" fillId="33" borderId="63" xfId="56" applyFont="1" applyFill="1" applyBorder="1" applyAlignment="1">
      <alignment horizontal="center"/>
      <protection/>
    </xf>
    <xf numFmtId="2" fontId="3" fillId="33" borderId="13" xfId="56" applyNumberFormat="1" applyFont="1" applyFill="1" applyBorder="1" applyAlignment="1" applyProtection="1">
      <alignment horizontal="center" vertical="center"/>
      <protection hidden="1"/>
    </xf>
    <xf numFmtId="0" fontId="3" fillId="33" borderId="13" xfId="56" applyFont="1" applyFill="1" applyBorder="1" applyAlignment="1" applyProtection="1">
      <alignment horizontal="center" vertical="center"/>
      <protection hidden="1"/>
    </xf>
    <xf numFmtId="0" fontId="48" fillId="8" borderId="53" xfId="56" applyFont="1" applyFill="1" applyBorder="1" applyAlignment="1">
      <alignment horizontal="center" vertical="center" textRotation="255"/>
      <protection/>
    </xf>
    <xf numFmtId="0" fontId="6" fillId="33" borderId="76" xfId="56" applyFont="1" applyFill="1" applyBorder="1" applyAlignment="1" applyProtection="1">
      <alignment horizontal="center" vertical="center"/>
      <protection locked="0"/>
    </xf>
    <xf numFmtId="0" fontId="48" fillId="16" borderId="68" xfId="56" applyFont="1" applyFill="1" applyBorder="1" applyAlignment="1">
      <alignment horizontal="center" vertical="center" textRotation="255" wrapText="1"/>
      <protection/>
    </xf>
    <xf numFmtId="0" fontId="48" fillId="16" borderId="71" xfId="56" applyFont="1" applyFill="1" applyBorder="1" applyAlignment="1">
      <alignment horizontal="center" vertical="center" textRotation="255" wrapText="1"/>
      <protection/>
    </xf>
    <xf numFmtId="0" fontId="54" fillId="6" borderId="71" xfId="56" applyFont="1" applyFill="1" applyBorder="1" applyAlignment="1">
      <alignment horizontal="center" vertical="center" textRotation="255"/>
      <protection/>
    </xf>
    <xf numFmtId="2" fontId="3" fillId="33" borderId="14" xfId="56" applyNumberFormat="1" applyFont="1" applyFill="1" applyBorder="1" applyAlignment="1" applyProtection="1">
      <alignment horizontal="center" vertical="center"/>
      <protection hidden="1"/>
    </xf>
    <xf numFmtId="0" fontId="3" fillId="33" borderId="11" xfId="56" applyFont="1" applyFill="1" applyBorder="1" applyAlignment="1" applyProtection="1">
      <alignment horizontal="center" vertical="center"/>
      <protection locked="0"/>
    </xf>
    <xf numFmtId="0" fontId="4" fillId="33" borderId="11" xfId="56" applyFont="1" applyFill="1" applyBorder="1" applyAlignment="1" applyProtection="1">
      <alignment horizontal="center" vertical="center"/>
      <protection hidden="1"/>
    </xf>
    <xf numFmtId="164" fontId="3" fillId="33" borderId="10" xfId="56" applyNumberFormat="1" applyFont="1" applyFill="1" applyBorder="1" applyAlignment="1" applyProtection="1">
      <alignment horizontal="center" vertical="center"/>
      <protection hidden="1"/>
    </xf>
    <xf numFmtId="164" fontId="3" fillId="33" borderId="11" xfId="56" applyNumberFormat="1" applyFont="1" applyFill="1" applyBorder="1" applyAlignment="1" applyProtection="1">
      <alignment horizontal="center" vertical="center"/>
      <protection hidden="1"/>
    </xf>
    <xf numFmtId="0" fontId="48" fillId="8" borderId="68" xfId="56" applyFont="1" applyFill="1" applyBorder="1" applyAlignment="1">
      <alignment horizontal="center" vertical="center" textRotation="255"/>
      <protection/>
    </xf>
    <xf numFmtId="0" fontId="6" fillId="44" borderId="72" xfId="56" applyFont="1" applyFill="1" applyBorder="1" applyAlignment="1" applyProtection="1">
      <alignment horizontal="center" vertical="center"/>
      <protection locked="0"/>
    </xf>
    <xf numFmtId="0" fontId="6" fillId="44" borderId="35" xfId="56" applyFont="1" applyFill="1" applyBorder="1" applyAlignment="1" applyProtection="1">
      <alignment horizontal="center" vertical="center"/>
      <protection locked="0"/>
    </xf>
    <xf numFmtId="0" fontId="3" fillId="33" borderId="51" xfId="56" applyFont="1" applyFill="1" applyBorder="1" applyAlignment="1" applyProtection="1">
      <alignment horizontal="center" vertical="center"/>
      <protection hidden="1"/>
    </xf>
    <xf numFmtId="0" fontId="14" fillId="33" borderId="69" xfId="56" applyFont="1" applyFill="1" applyBorder="1" applyAlignment="1" applyProtection="1">
      <alignment horizontal="center" vertical="center" wrapText="1"/>
      <protection hidden="1"/>
    </xf>
    <xf numFmtId="0" fontId="14" fillId="33" borderId="46" xfId="56" applyFont="1" applyFill="1" applyBorder="1" applyAlignment="1" applyProtection="1">
      <alignment horizontal="center" vertical="center" wrapText="1"/>
      <protection hidden="1"/>
    </xf>
    <xf numFmtId="0" fontId="14" fillId="33" borderId="73" xfId="56" applyFont="1" applyFill="1" applyBorder="1" applyAlignment="1" applyProtection="1">
      <alignment horizontal="center" vertical="center" wrapText="1"/>
      <protection hidden="1"/>
    </xf>
    <xf numFmtId="0" fontId="6" fillId="33" borderId="49" xfId="56" applyFont="1" applyFill="1" applyBorder="1" applyAlignment="1" applyProtection="1">
      <alignment horizontal="center" vertical="center"/>
      <protection locked="0"/>
    </xf>
    <xf numFmtId="0" fontId="6" fillId="33" borderId="35" xfId="56" applyFont="1" applyFill="1" applyBorder="1" applyAlignment="1" applyProtection="1">
      <alignment horizontal="center" vertical="center"/>
      <protection locked="0"/>
    </xf>
    <xf numFmtId="0" fontId="6" fillId="33" borderId="77" xfId="56" applyFont="1" applyFill="1" applyBorder="1" applyAlignment="1" applyProtection="1">
      <alignment horizontal="center" vertical="center"/>
      <protection locked="0"/>
    </xf>
    <xf numFmtId="0" fontId="6" fillId="45" borderId="78" xfId="56" applyFont="1" applyFill="1" applyBorder="1" applyAlignment="1" applyProtection="1">
      <alignment horizontal="center" vertical="center"/>
      <protection locked="0"/>
    </xf>
    <xf numFmtId="0" fontId="6" fillId="45" borderId="35" xfId="56" applyFont="1" applyFill="1" applyBorder="1" applyAlignment="1" applyProtection="1">
      <alignment horizontal="center" vertical="center"/>
      <protection locked="0"/>
    </xf>
    <xf numFmtId="0" fontId="3" fillId="33" borderId="64" xfId="56" applyFont="1" applyFill="1" applyBorder="1" applyAlignment="1" applyProtection="1">
      <alignment horizontal="center" vertical="center"/>
      <protection hidden="1"/>
    </xf>
    <xf numFmtId="0" fontId="4" fillId="33" borderId="22" xfId="56" applyFont="1" applyFill="1" applyBorder="1" applyAlignment="1">
      <alignment horizontal="right" vertical="center"/>
      <protection/>
    </xf>
    <xf numFmtId="0" fontId="4" fillId="33" borderId="15" xfId="56" applyFont="1" applyFill="1" applyBorder="1" applyAlignment="1">
      <alignment horizontal="right" vertical="center"/>
      <protection/>
    </xf>
    <xf numFmtId="0" fontId="4" fillId="33" borderId="38" xfId="56" applyFont="1" applyFill="1" applyBorder="1" applyAlignment="1">
      <alignment horizontal="right" vertical="center"/>
      <protection/>
    </xf>
    <xf numFmtId="0" fontId="14" fillId="33" borderId="75" xfId="56" applyFont="1" applyFill="1" applyBorder="1" applyAlignment="1" applyProtection="1">
      <alignment horizontal="center" vertical="center" wrapText="1"/>
      <protection hidden="1"/>
    </xf>
    <xf numFmtId="0" fontId="6" fillId="44" borderId="49" xfId="56" applyFont="1" applyFill="1" applyBorder="1" applyAlignment="1" applyProtection="1">
      <alignment horizontal="center" vertical="center"/>
      <protection locked="0"/>
    </xf>
    <xf numFmtId="0" fontId="11" fillId="33" borderId="46" xfId="56" applyFont="1" applyFill="1" applyBorder="1" applyAlignment="1" applyProtection="1">
      <alignment horizontal="center" vertical="center"/>
      <protection locked="0"/>
    </xf>
    <xf numFmtId="0" fontId="11" fillId="33" borderId="27" xfId="56" applyFont="1" applyFill="1" applyBorder="1" applyAlignment="1" applyProtection="1">
      <alignment horizontal="center" vertical="center"/>
      <protection locked="0"/>
    </xf>
    <xf numFmtId="0" fontId="11" fillId="33" borderId="39" xfId="56" applyFont="1" applyFill="1" applyBorder="1" applyAlignment="1" applyProtection="1">
      <alignment horizontal="center" vertical="center"/>
      <protection locked="0"/>
    </xf>
    <xf numFmtId="0" fontId="4" fillId="33" borderId="45" xfId="56" applyFont="1" applyFill="1" applyBorder="1" applyAlignment="1">
      <alignment horizontal="right" vertical="center"/>
      <protection/>
    </xf>
    <xf numFmtId="10" fontId="6" fillId="33" borderId="14" xfId="57" applyNumberFormat="1" applyFont="1" applyFill="1" applyBorder="1" applyAlignment="1" applyProtection="1">
      <alignment horizontal="center" vertical="center"/>
      <protection hidden="1"/>
    </xf>
    <xf numFmtId="0" fontId="14" fillId="33" borderId="52" xfId="56" applyFont="1" applyFill="1" applyBorder="1" applyAlignment="1" applyProtection="1">
      <alignment horizontal="center" vertical="center" wrapText="1"/>
      <protection hidden="1"/>
    </xf>
    <xf numFmtId="0" fontId="22" fillId="33" borderId="45" xfId="56" applyFont="1" applyFill="1" applyBorder="1" applyAlignment="1" applyProtection="1">
      <alignment horizontal="center" vertical="center"/>
      <protection hidden="1"/>
    </xf>
    <xf numFmtId="0" fontId="22" fillId="33" borderId="15" xfId="56" applyFont="1" applyFill="1" applyBorder="1" applyAlignment="1" applyProtection="1">
      <alignment horizontal="center" vertical="center"/>
      <protection hidden="1"/>
    </xf>
    <xf numFmtId="0" fontId="22" fillId="33" borderId="38" xfId="56" applyFont="1" applyFill="1" applyBorder="1" applyAlignment="1" applyProtection="1">
      <alignment horizontal="center" vertical="center"/>
      <protection hidden="1"/>
    </xf>
    <xf numFmtId="0" fontId="14" fillId="34" borderId="0" xfId="56" applyFont="1" applyFill="1" applyAlignment="1">
      <alignment horizontal="center" vertical="center"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11" xfId="56" applyFont="1" applyFill="1" applyBorder="1" applyAlignment="1">
      <alignment horizontal="center" vertical="center"/>
      <protection/>
    </xf>
    <xf numFmtId="0" fontId="11" fillId="33" borderId="73" xfId="56" applyFont="1" applyFill="1" applyBorder="1" applyAlignment="1">
      <alignment horizontal="center" vertical="center"/>
      <protection/>
    </xf>
    <xf numFmtId="0" fontId="11" fillId="33" borderId="46" xfId="56" applyFont="1" applyFill="1" applyBorder="1" applyAlignment="1">
      <alignment horizontal="center" vertical="center"/>
      <protection/>
    </xf>
    <xf numFmtId="0" fontId="25" fillId="33" borderId="10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 applyProtection="1">
      <alignment horizontal="center" vertical="center"/>
      <protection locked="0"/>
    </xf>
    <xf numFmtId="0" fontId="3" fillId="33" borderId="46" xfId="56" applyFont="1" applyFill="1" applyBorder="1" applyAlignment="1" applyProtection="1">
      <alignment horizontal="center" vertical="center"/>
      <protection locked="0"/>
    </xf>
    <xf numFmtId="0" fontId="75" fillId="33" borderId="0" xfId="56" applyFont="1" applyFill="1" applyAlignment="1">
      <alignment horizontal="center"/>
      <protection/>
    </xf>
    <xf numFmtId="0" fontId="24" fillId="33" borderId="0" xfId="45" applyFont="1" applyFill="1" applyAlignment="1" applyProtection="1">
      <alignment horizontal="left"/>
      <protection/>
    </xf>
    <xf numFmtId="0" fontId="24" fillId="33" borderId="0" xfId="47" applyFont="1" applyFill="1" applyAlignment="1" applyProtection="1">
      <alignment horizontal="left"/>
      <protection/>
    </xf>
    <xf numFmtId="10" fontId="6" fillId="33" borderId="64" xfId="57" applyNumberFormat="1" applyFont="1" applyFill="1" applyBorder="1" applyAlignment="1" applyProtection="1">
      <alignment horizontal="center" vertical="center"/>
      <protection hidden="1"/>
    </xf>
    <xf numFmtId="10" fontId="6" fillId="33" borderId="66" xfId="57" applyNumberFormat="1" applyFont="1" applyFill="1" applyBorder="1" applyAlignment="1" applyProtection="1">
      <alignment horizontal="center" vertical="center"/>
      <protection hidden="1"/>
    </xf>
    <xf numFmtId="0" fontId="16" fillId="34" borderId="0" xfId="56" applyFont="1" applyFill="1" applyAlignment="1">
      <alignment horizontal="left" vertical="center" wrapText="1"/>
      <protection/>
    </xf>
    <xf numFmtId="0" fontId="80" fillId="33" borderId="0" xfId="56" applyFont="1" applyFill="1" applyAlignment="1">
      <alignment horizontal="center"/>
      <protection/>
    </xf>
    <xf numFmtId="0" fontId="3" fillId="33" borderId="73" xfId="56" applyFont="1" applyFill="1" applyBorder="1" applyAlignment="1" applyProtection="1">
      <alignment horizontal="center" vertical="center"/>
      <protection hidden="1"/>
    </xf>
    <xf numFmtId="0" fontId="3" fillId="33" borderId="0" xfId="56" applyFont="1" applyFill="1" applyBorder="1" applyAlignment="1" applyProtection="1">
      <alignment horizontal="center" vertical="center"/>
      <protection hidden="1"/>
    </xf>
    <xf numFmtId="0" fontId="3" fillId="33" borderId="75" xfId="56" applyFont="1" applyFill="1" applyBorder="1" applyAlignment="1" applyProtection="1">
      <alignment horizontal="center" vertical="center"/>
      <protection hidden="1"/>
    </xf>
    <xf numFmtId="0" fontId="25" fillId="33" borderId="79" xfId="56" applyFont="1" applyFill="1" applyBorder="1" applyAlignment="1">
      <alignment horizontal="center"/>
      <protection/>
    </xf>
    <xf numFmtId="0" fontId="11" fillId="33" borderId="47" xfId="56" applyFont="1" applyFill="1" applyBorder="1" applyAlignment="1" applyProtection="1">
      <alignment horizontal="center" vertical="center"/>
      <protection locked="0"/>
    </xf>
    <xf numFmtId="0" fontId="11" fillId="33" borderId="29" xfId="56" applyFont="1" applyFill="1" applyBorder="1" applyAlignment="1" applyProtection="1">
      <alignment horizontal="center" vertical="center"/>
      <protection locked="0"/>
    </xf>
    <xf numFmtId="0" fontId="11" fillId="33" borderId="40" xfId="56" applyFont="1" applyFill="1" applyBorder="1" applyAlignment="1" applyProtection="1">
      <alignment horizontal="center" vertical="center"/>
      <protection locked="0"/>
    </xf>
    <xf numFmtId="0" fontId="25" fillId="33" borderId="11" xfId="56" applyFont="1" applyFill="1" applyBorder="1" applyAlignment="1">
      <alignment horizontal="center" vertical="center"/>
      <protection/>
    </xf>
    <xf numFmtId="0" fontId="3" fillId="33" borderId="65" xfId="56" applyFont="1" applyFill="1" applyBorder="1" applyAlignment="1" applyProtection="1">
      <alignment horizontal="center" vertical="center"/>
      <protection hidden="1"/>
    </xf>
    <xf numFmtId="0" fontId="4" fillId="33" borderId="59" xfId="56" applyFont="1" applyFill="1" applyBorder="1" applyAlignment="1">
      <alignment horizontal="right" vertical="center"/>
      <protection/>
    </xf>
    <xf numFmtId="0" fontId="4" fillId="33" borderId="60" xfId="56" applyFont="1" applyFill="1" applyBorder="1" applyAlignment="1">
      <alignment horizontal="right" vertical="center"/>
      <protection/>
    </xf>
    <xf numFmtId="0" fontId="4" fillId="33" borderId="64" xfId="56" applyFont="1" applyFill="1" applyBorder="1" applyAlignment="1">
      <alignment horizontal="right" vertical="center"/>
      <protection/>
    </xf>
    <xf numFmtId="0" fontId="14" fillId="33" borderId="14" xfId="56" applyFont="1" applyFill="1" applyBorder="1" applyAlignment="1" applyProtection="1">
      <alignment horizontal="center" vertical="center"/>
      <protection hidden="1"/>
    </xf>
    <xf numFmtId="0" fontId="25" fillId="33" borderId="59" xfId="56" applyFont="1" applyFill="1" applyBorder="1" applyAlignment="1">
      <alignment horizontal="center"/>
      <protection/>
    </xf>
    <xf numFmtId="0" fontId="25" fillId="33" borderId="60" xfId="56" applyFont="1" applyFill="1" applyBorder="1" applyAlignment="1">
      <alignment horizontal="center"/>
      <protection/>
    </xf>
    <xf numFmtId="0" fontId="25" fillId="33" borderId="64" xfId="56" applyFont="1" applyFill="1" applyBorder="1" applyAlignment="1">
      <alignment horizontal="center"/>
      <protection/>
    </xf>
    <xf numFmtId="0" fontId="25" fillId="33" borderId="66" xfId="56" applyFont="1" applyFill="1" applyBorder="1" applyAlignment="1">
      <alignment horizontal="center"/>
      <protection/>
    </xf>
    <xf numFmtId="0" fontId="54" fillId="33" borderId="14" xfId="56" applyFont="1" applyFill="1" applyBorder="1" applyAlignment="1">
      <alignment horizontal="center" vertical="center"/>
      <protection/>
    </xf>
    <xf numFmtId="0" fontId="55" fillId="33" borderId="14" xfId="56" applyFont="1" applyFill="1" applyBorder="1" applyAlignment="1">
      <alignment horizontal="center" vertical="center"/>
      <protection/>
    </xf>
    <xf numFmtId="0" fontId="25" fillId="33" borderId="69" xfId="56" applyFont="1" applyFill="1" applyBorder="1" applyAlignment="1">
      <alignment horizontal="center"/>
      <protection/>
    </xf>
    <xf numFmtId="0" fontId="25" fillId="33" borderId="61" xfId="56" applyFont="1" applyFill="1" applyBorder="1" applyAlignment="1">
      <alignment horizontal="center"/>
      <protection/>
    </xf>
    <xf numFmtId="0" fontId="25" fillId="33" borderId="14" xfId="56" applyFont="1" applyFill="1" applyBorder="1" applyAlignment="1">
      <alignment horizontal="center" vertical="center"/>
      <protection/>
    </xf>
    <xf numFmtId="0" fontId="22" fillId="33" borderId="45" xfId="56" applyFont="1" applyFill="1" applyBorder="1" applyAlignment="1" applyProtection="1">
      <alignment horizontal="center" vertical="center"/>
      <protection locked="0"/>
    </xf>
    <xf numFmtId="0" fontId="22" fillId="33" borderId="15" xfId="56" applyFont="1" applyFill="1" applyBorder="1" applyAlignment="1" applyProtection="1">
      <alignment horizontal="center" vertical="center"/>
      <protection locked="0"/>
    </xf>
    <xf numFmtId="0" fontId="22" fillId="33" borderId="38" xfId="56" applyFont="1" applyFill="1" applyBorder="1" applyAlignment="1" applyProtection="1">
      <alignment horizontal="center" vertical="center"/>
      <protection locked="0"/>
    </xf>
    <xf numFmtId="0" fontId="13" fillId="33" borderId="16" xfId="56" applyFont="1" applyFill="1" applyBorder="1" applyAlignment="1" applyProtection="1">
      <alignment horizontal="center"/>
      <protection/>
    </xf>
    <xf numFmtId="0" fontId="4" fillId="33" borderId="69" xfId="56" applyFont="1" applyFill="1" applyBorder="1" applyAlignment="1">
      <alignment horizontal="right" vertical="center"/>
      <protection/>
    </xf>
    <xf numFmtId="0" fontId="23" fillId="0" borderId="69" xfId="56" applyFont="1" applyBorder="1" applyAlignment="1" applyProtection="1">
      <alignment horizontal="center" vertical="center"/>
      <protection locked="0"/>
    </xf>
    <xf numFmtId="0" fontId="23" fillId="0" borderId="60" xfId="56" applyFont="1" applyBorder="1" applyAlignment="1" applyProtection="1">
      <alignment horizontal="center" vertical="center"/>
      <protection locked="0"/>
    </xf>
    <xf numFmtId="0" fontId="23" fillId="0" borderId="61" xfId="56" applyFont="1" applyBorder="1" applyAlignment="1" applyProtection="1">
      <alignment horizontal="center" vertical="center"/>
      <protection locked="0"/>
    </xf>
    <xf numFmtId="2" fontId="3" fillId="33" borderId="11" xfId="56" applyNumberFormat="1" applyFont="1" applyFill="1" applyBorder="1" applyAlignment="1" applyProtection="1">
      <alignment horizontal="center" vertical="center"/>
      <protection hidden="1"/>
    </xf>
    <xf numFmtId="0" fontId="21" fillId="5" borderId="79" xfId="56" applyFont="1" applyFill="1" applyBorder="1" applyAlignment="1">
      <alignment horizontal="center" vertical="center" textRotation="180"/>
      <protection/>
    </xf>
    <xf numFmtId="0" fontId="21" fillId="5" borderId="0" xfId="56" applyFont="1" applyFill="1" applyAlignment="1">
      <alignment horizontal="center" vertical="center" textRotation="180"/>
      <protection/>
    </xf>
    <xf numFmtId="0" fontId="21" fillId="46" borderId="79" xfId="56" applyFont="1" applyFill="1" applyBorder="1" applyAlignment="1">
      <alignment horizontal="center" vertical="center" textRotation="180"/>
      <protection/>
    </xf>
    <xf numFmtId="0" fontId="21" fillId="46" borderId="0" xfId="56" applyFont="1" applyFill="1" applyAlignment="1">
      <alignment horizontal="center" vertical="center" textRotation="180"/>
      <protection/>
    </xf>
    <xf numFmtId="0" fontId="21" fillId="18" borderId="0" xfId="56" applyFont="1" applyFill="1" applyBorder="1" applyAlignment="1">
      <alignment horizontal="center" vertical="center" textRotation="180"/>
      <protection/>
    </xf>
    <xf numFmtId="0" fontId="21" fillId="18" borderId="0" xfId="56" applyFont="1" applyFill="1" applyAlignment="1">
      <alignment horizontal="center" vertical="center" textRotation="180"/>
      <protection/>
    </xf>
    <xf numFmtId="0" fontId="6" fillId="33" borderId="80" xfId="56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CHALLENGE 2008 CDBL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_CHALLENGE 2008 CDB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5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00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CCFF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254</xdr:row>
      <xdr:rowOff>0</xdr:rowOff>
    </xdr:from>
    <xdr:to>
      <xdr:col>2</xdr:col>
      <xdr:colOff>504825</xdr:colOff>
      <xdr:row>254</xdr:row>
      <xdr:rowOff>0</xdr:rowOff>
    </xdr:to>
    <xdr:pic>
      <xdr:nvPicPr>
        <xdr:cNvPr id="1" name="Enc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146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254</xdr:row>
      <xdr:rowOff>0</xdr:rowOff>
    </xdr:from>
    <xdr:to>
      <xdr:col>1</xdr:col>
      <xdr:colOff>1866900</xdr:colOff>
      <xdr:row>254</xdr:row>
      <xdr:rowOff>0</xdr:rowOff>
    </xdr:to>
    <xdr:pic>
      <xdr:nvPicPr>
        <xdr:cNvPr id="2" name="Enc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146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299</xdr:row>
      <xdr:rowOff>57150</xdr:rowOff>
    </xdr:from>
    <xdr:to>
      <xdr:col>2</xdr:col>
      <xdr:colOff>647700</xdr:colOff>
      <xdr:row>299</xdr:row>
      <xdr:rowOff>66675</xdr:rowOff>
    </xdr:to>
    <xdr:pic>
      <xdr:nvPicPr>
        <xdr:cNvPr id="3" name="Enc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48806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298</xdr:row>
      <xdr:rowOff>85725</xdr:rowOff>
    </xdr:from>
    <xdr:to>
      <xdr:col>5</xdr:col>
      <xdr:colOff>57150</xdr:colOff>
      <xdr:row>298</xdr:row>
      <xdr:rowOff>142875</xdr:rowOff>
    </xdr:to>
    <xdr:pic>
      <xdr:nvPicPr>
        <xdr:cNvPr id="4" name="Enc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48672750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298</xdr:row>
      <xdr:rowOff>66675</xdr:rowOff>
    </xdr:from>
    <xdr:to>
      <xdr:col>2</xdr:col>
      <xdr:colOff>590550</xdr:colOff>
      <xdr:row>298</xdr:row>
      <xdr:rowOff>76200</xdr:rowOff>
    </xdr:to>
    <xdr:pic>
      <xdr:nvPicPr>
        <xdr:cNvPr id="5" name="Enc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48653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254</xdr:row>
      <xdr:rowOff>0</xdr:rowOff>
    </xdr:from>
    <xdr:to>
      <xdr:col>1</xdr:col>
      <xdr:colOff>619125</xdr:colOff>
      <xdr:row>254</xdr:row>
      <xdr:rowOff>0</xdr:rowOff>
    </xdr:to>
    <xdr:pic>
      <xdr:nvPicPr>
        <xdr:cNvPr id="6" name="Enc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4146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254</xdr:row>
      <xdr:rowOff>0</xdr:rowOff>
    </xdr:from>
    <xdr:to>
      <xdr:col>1</xdr:col>
      <xdr:colOff>1866900</xdr:colOff>
      <xdr:row>254</xdr:row>
      <xdr:rowOff>0</xdr:rowOff>
    </xdr:to>
    <xdr:pic>
      <xdr:nvPicPr>
        <xdr:cNvPr id="7" name="Enc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146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254</xdr:row>
      <xdr:rowOff>0</xdr:rowOff>
    </xdr:from>
    <xdr:to>
      <xdr:col>1</xdr:col>
      <xdr:colOff>619125</xdr:colOff>
      <xdr:row>254</xdr:row>
      <xdr:rowOff>0</xdr:rowOff>
    </xdr:to>
    <xdr:pic>
      <xdr:nvPicPr>
        <xdr:cNvPr id="8" name="Enc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41462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37</xdr:row>
      <xdr:rowOff>0</xdr:rowOff>
    </xdr:from>
    <xdr:to>
      <xdr:col>1</xdr:col>
      <xdr:colOff>1866900</xdr:colOff>
      <xdr:row>37</xdr:row>
      <xdr:rowOff>0</xdr:rowOff>
    </xdr:to>
    <xdr:pic>
      <xdr:nvPicPr>
        <xdr:cNvPr id="9" name="Enc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37</xdr:row>
      <xdr:rowOff>0</xdr:rowOff>
    </xdr:from>
    <xdr:to>
      <xdr:col>1</xdr:col>
      <xdr:colOff>619125</xdr:colOff>
      <xdr:row>37</xdr:row>
      <xdr:rowOff>0</xdr:rowOff>
    </xdr:to>
    <xdr:pic>
      <xdr:nvPicPr>
        <xdr:cNvPr id="10" name="Enc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sportiveligueducentre@wanadoo.fr?subject=Challenge%20du%20Centre" TargetMode="External" /><Relationship Id="rId2" Type="http://schemas.openxmlformats.org/officeDocument/2006/relationships/hyperlink" Target="mailto:csportiveligueducentre@wanadoo.fr" TargetMode="External" /><Relationship Id="rId3" Type="http://schemas.openxmlformats.org/officeDocument/2006/relationships/hyperlink" Target="mailto:dlecomte76@wanadoo.fr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3:U22"/>
  <sheetViews>
    <sheetView zoomScale="98" zoomScaleNormal="98" zoomScalePageLayoutView="0" workbookViewId="0" topLeftCell="B1">
      <selection activeCell="S3" sqref="S3"/>
    </sheetView>
  </sheetViews>
  <sheetFormatPr defaultColWidth="11.421875" defaultRowHeight="12.75"/>
  <cols>
    <col min="2" max="2" width="12.28125" style="0" customWidth="1"/>
    <col min="8" max="8" width="6.57421875" style="0" customWidth="1"/>
    <col min="9" max="9" width="2.140625" style="0" customWidth="1"/>
    <col min="10" max="10" width="13.7109375" style="0" customWidth="1"/>
    <col min="11" max="11" width="5.57421875" style="0" customWidth="1"/>
    <col min="13" max="13" width="12.8515625" style="0" customWidth="1"/>
  </cols>
  <sheetData>
    <row r="3" spans="2:21" ht="18">
      <c r="B3" s="56" t="s">
        <v>183</v>
      </c>
      <c r="C3" s="56"/>
      <c r="D3" s="56"/>
      <c r="E3" s="56"/>
      <c r="F3" s="56"/>
      <c r="G3" s="56"/>
      <c r="S3" s="71" t="s">
        <v>195</v>
      </c>
      <c r="T3" s="46"/>
      <c r="U3" s="46"/>
    </row>
    <row r="4" spans="2:7" ht="18">
      <c r="B4" s="55"/>
      <c r="C4" s="55"/>
      <c r="D4" s="55"/>
      <c r="E4" s="55"/>
      <c r="F4" s="55"/>
      <c r="G4" s="55"/>
    </row>
    <row r="5" spans="2:7" ht="18">
      <c r="B5" s="55"/>
      <c r="C5" s="55"/>
      <c r="D5" s="55"/>
      <c r="E5" s="55"/>
      <c r="F5" s="55"/>
      <c r="G5" s="55"/>
    </row>
    <row r="6" spans="2:7" ht="18">
      <c r="B6" s="55"/>
      <c r="C6" s="55"/>
      <c r="D6" s="55"/>
      <c r="E6" s="55"/>
      <c r="F6" s="55"/>
      <c r="G6" s="55"/>
    </row>
    <row r="8" ht="18">
      <c r="B8" s="55" t="s">
        <v>179</v>
      </c>
    </row>
    <row r="10" spans="2:5" ht="18">
      <c r="B10" s="56" t="s">
        <v>184</v>
      </c>
      <c r="C10" s="58"/>
      <c r="D10" s="58"/>
      <c r="E10" s="58"/>
    </row>
    <row r="11" ht="16.5" customHeight="1">
      <c r="H11" s="15"/>
    </row>
    <row r="12" spans="2:13" ht="18">
      <c r="B12" s="55" t="s">
        <v>181</v>
      </c>
      <c r="F12" s="56" t="s">
        <v>180</v>
      </c>
      <c r="G12" s="56" t="s">
        <v>494</v>
      </c>
      <c r="H12" s="57"/>
      <c r="I12" s="58"/>
      <c r="J12" s="58"/>
      <c r="K12" s="82"/>
      <c r="L12" s="82"/>
      <c r="M12" s="82"/>
    </row>
    <row r="14" ht="18">
      <c r="B14" s="55"/>
    </row>
    <row r="15" spans="2:16" ht="105" customHeight="1">
      <c r="B15" s="194" t="s">
        <v>646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</row>
    <row r="16" ht="15.75">
      <c r="B16" s="67"/>
    </row>
    <row r="17" spans="2:10" ht="23.25">
      <c r="B17" s="69" t="s">
        <v>642</v>
      </c>
      <c r="C17" s="69"/>
      <c r="D17" s="70"/>
      <c r="E17" s="70"/>
      <c r="F17" s="70"/>
      <c r="G17" s="70"/>
      <c r="H17" s="70"/>
      <c r="I17" s="70"/>
      <c r="J17" s="70"/>
    </row>
    <row r="18" ht="15.75">
      <c r="B18" s="67"/>
    </row>
    <row r="19" ht="15.75">
      <c r="B19" s="67" t="s">
        <v>643</v>
      </c>
    </row>
    <row r="20" spans="2:3" ht="15.75">
      <c r="B20" s="67" t="s">
        <v>644</v>
      </c>
      <c r="C20" s="67"/>
    </row>
    <row r="21" spans="2:3" ht="15.75">
      <c r="B21" s="67" t="s">
        <v>645</v>
      </c>
      <c r="C21" s="67"/>
    </row>
    <row r="22" ht="15.75">
      <c r="B22" s="67"/>
    </row>
  </sheetData>
  <sheetProtection sheet="1" selectLockedCells="1"/>
  <mergeCells count="1">
    <mergeCell ref="B15:P15"/>
  </mergeCells>
  <hyperlinks>
    <hyperlink ref="S3" location="' Challenge J FOULON 2019-2020'!A1" display="RETOUR feuille de mat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I125"/>
  <sheetViews>
    <sheetView tabSelected="1" zoomScalePageLayoutView="0" workbookViewId="0" topLeftCell="A111">
      <selection activeCell="A1" sqref="A1:I125"/>
    </sheetView>
  </sheetViews>
  <sheetFormatPr defaultColWidth="11.421875" defaultRowHeight="12.75"/>
  <cols>
    <col min="1" max="1" width="7.57421875" style="122" bestFit="1" customWidth="1"/>
    <col min="2" max="2" width="24.00390625" style="122" bestFit="1" customWidth="1"/>
    <col min="3" max="3" width="13.421875" style="122" bestFit="1" customWidth="1"/>
    <col min="4" max="4" width="18.7109375" style="122" bestFit="1" customWidth="1"/>
    <col min="5" max="5" width="11.7109375" style="122" bestFit="1" customWidth="1"/>
    <col min="6" max="6" width="17.57421875" style="122" bestFit="1" customWidth="1"/>
    <col min="7" max="7" width="11.7109375" style="122" bestFit="1" customWidth="1"/>
    <col min="8" max="8" width="17.57421875" style="122" bestFit="1" customWidth="1"/>
    <col min="9" max="9" width="40.00390625" style="122" bestFit="1" customWidth="1"/>
    <col min="10" max="16384" width="11.421875" style="122" customWidth="1"/>
  </cols>
  <sheetData>
    <row r="1" spans="1:9" ht="15.75" thickBot="1">
      <c r="A1" s="154" t="s">
        <v>628</v>
      </c>
      <c r="B1" s="155" t="s">
        <v>627</v>
      </c>
      <c r="C1" s="156" t="s">
        <v>150</v>
      </c>
      <c r="D1" s="163" t="s">
        <v>626</v>
      </c>
      <c r="E1" s="167" t="s">
        <v>625</v>
      </c>
      <c r="F1" s="168" t="s">
        <v>624</v>
      </c>
      <c r="G1" s="156" t="s">
        <v>623</v>
      </c>
      <c r="H1" s="163" t="s">
        <v>622</v>
      </c>
      <c r="I1" s="175" t="s">
        <v>621</v>
      </c>
    </row>
    <row r="2" spans="1:9" ht="15">
      <c r="A2" s="153">
        <v>11018</v>
      </c>
      <c r="B2" s="160" t="s">
        <v>620</v>
      </c>
      <c r="C2" s="157" t="s">
        <v>42</v>
      </c>
      <c r="D2" s="164" t="s">
        <v>629</v>
      </c>
      <c r="E2" s="169" t="s">
        <v>536</v>
      </c>
      <c r="F2" s="170" t="s">
        <v>629</v>
      </c>
      <c r="G2" s="157" t="s">
        <v>28</v>
      </c>
      <c r="H2" s="164" t="s">
        <v>629</v>
      </c>
      <c r="I2" s="176" t="s">
        <v>615</v>
      </c>
    </row>
    <row r="3" spans="1:9" ht="15">
      <c r="A3" s="150">
        <v>172275</v>
      </c>
      <c r="B3" s="161" t="s">
        <v>616</v>
      </c>
      <c r="C3" s="158" t="s">
        <v>28</v>
      </c>
      <c r="D3" s="165" t="s">
        <v>629</v>
      </c>
      <c r="E3" s="171" t="s">
        <v>31</v>
      </c>
      <c r="F3" s="172" t="s">
        <v>629</v>
      </c>
      <c r="G3" s="158" t="s">
        <v>31</v>
      </c>
      <c r="H3" s="165" t="s">
        <v>629</v>
      </c>
      <c r="I3" s="177" t="s">
        <v>615</v>
      </c>
    </row>
    <row r="4" spans="1:9" ht="15">
      <c r="A4" s="150">
        <v>124937</v>
      </c>
      <c r="B4" s="161" t="s">
        <v>619</v>
      </c>
      <c r="C4" s="158" t="s">
        <v>25</v>
      </c>
      <c r="D4" s="165" t="s">
        <v>630</v>
      </c>
      <c r="E4" s="171" t="s">
        <v>33</v>
      </c>
      <c r="F4" s="172" t="s">
        <v>629</v>
      </c>
      <c r="G4" s="158" t="s">
        <v>33</v>
      </c>
      <c r="H4" s="165" t="s">
        <v>629</v>
      </c>
      <c r="I4" s="177" t="s">
        <v>615</v>
      </c>
    </row>
    <row r="5" spans="1:9" ht="15">
      <c r="A5" s="150">
        <v>138404</v>
      </c>
      <c r="B5" s="161" t="s">
        <v>618</v>
      </c>
      <c r="C5" s="158" t="s">
        <v>44</v>
      </c>
      <c r="D5" s="165" t="s">
        <v>629</v>
      </c>
      <c r="E5" s="171" t="s">
        <v>28</v>
      </c>
      <c r="F5" s="172" t="s">
        <v>629</v>
      </c>
      <c r="G5" s="158" t="s">
        <v>31</v>
      </c>
      <c r="H5" s="165" t="s">
        <v>629</v>
      </c>
      <c r="I5" s="177" t="s">
        <v>615</v>
      </c>
    </row>
    <row r="6" spans="1:9" ht="15">
      <c r="A6" s="150">
        <v>181811</v>
      </c>
      <c r="B6" s="161" t="s">
        <v>639</v>
      </c>
      <c r="C6" s="158" t="s">
        <v>536</v>
      </c>
      <c r="D6" s="165" t="s">
        <v>629</v>
      </c>
      <c r="E6" s="171" t="s">
        <v>536</v>
      </c>
      <c r="F6" s="172" t="s">
        <v>629</v>
      </c>
      <c r="G6" s="158" t="s">
        <v>31</v>
      </c>
      <c r="H6" s="165" t="s">
        <v>629</v>
      </c>
      <c r="I6" s="177" t="s">
        <v>615</v>
      </c>
    </row>
    <row r="7" spans="1:9" ht="15">
      <c r="A7" s="150">
        <v>151912</v>
      </c>
      <c r="B7" s="161" t="s">
        <v>617</v>
      </c>
      <c r="C7" s="158" t="s">
        <v>28</v>
      </c>
      <c r="D7" s="165" t="s">
        <v>629</v>
      </c>
      <c r="E7" s="171" t="s">
        <v>31</v>
      </c>
      <c r="F7" s="172" t="s">
        <v>629</v>
      </c>
      <c r="G7" s="158" t="s">
        <v>31</v>
      </c>
      <c r="H7" s="165" t="s">
        <v>629</v>
      </c>
      <c r="I7" s="177" t="s">
        <v>615</v>
      </c>
    </row>
    <row r="8" spans="1:9" ht="15.75" thickBot="1">
      <c r="A8" s="179">
        <v>139607</v>
      </c>
      <c r="B8" s="180" t="s">
        <v>537</v>
      </c>
      <c r="C8" s="181" t="s">
        <v>28</v>
      </c>
      <c r="D8" s="182" t="s">
        <v>629</v>
      </c>
      <c r="E8" s="183" t="s">
        <v>31</v>
      </c>
      <c r="F8" s="184" t="s">
        <v>629</v>
      </c>
      <c r="G8" s="181" t="s">
        <v>33</v>
      </c>
      <c r="H8" s="182" t="s">
        <v>629</v>
      </c>
      <c r="I8" s="185" t="s">
        <v>615</v>
      </c>
    </row>
    <row r="9" spans="1:9" ht="15">
      <c r="A9" s="186">
        <v>18683</v>
      </c>
      <c r="B9" s="187" t="s">
        <v>336</v>
      </c>
      <c r="C9" s="188" t="s">
        <v>44</v>
      </c>
      <c r="D9" s="189" t="s">
        <v>629</v>
      </c>
      <c r="E9" s="190" t="s">
        <v>31</v>
      </c>
      <c r="F9" s="191" t="s">
        <v>629</v>
      </c>
      <c r="G9" s="188" t="s">
        <v>31</v>
      </c>
      <c r="H9" s="189" t="s">
        <v>629</v>
      </c>
      <c r="I9" s="192" t="s">
        <v>218</v>
      </c>
    </row>
    <row r="10" spans="1:9" ht="15">
      <c r="A10" s="150">
        <v>19113</v>
      </c>
      <c r="B10" s="161" t="s">
        <v>85</v>
      </c>
      <c r="C10" s="158" t="s">
        <v>28</v>
      </c>
      <c r="D10" s="165" t="s">
        <v>629</v>
      </c>
      <c r="E10" s="171" t="s">
        <v>31</v>
      </c>
      <c r="F10" s="172" t="s">
        <v>629</v>
      </c>
      <c r="G10" s="158" t="s">
        <v>31</v>
      </c>
      <c r="H10" s="165" t="s">
        <v>629</v>
      </c>
      <c r="I10" s="177" t="s">
        <v>218</v>
      </c>
    </row>
    <row r="11" spans="1:9" ht="15">
      <c r="A11" s="150">
        <v>162880</v>
      </c>
      <c r="B11" s="161" t="s">
        <v>253</v>
      </c>
      <c r="C11" s="158" t="s">
        <v>31</v>
      </c>
      <c r="D11" s="165" t="s">
        <v>629</v>
      </c>
      <c r="E11" s="171" t="s">
        <v>31</v>
      </c>
      <c r="F11" s="172" t="s">
        <v>629</v>
      </c>
      <c r="G11" s="158" t="s">
        <v>33</v>
      </c>
      <c r="H11" s="165" t="s">
        <v>629</v>
      </c>
      <c r="I11" s="177" t="s">
        <v>218</v>
      </c>
    </row>
    <row r="12" spans="1:9" ht="15">
      <c r="A12" s="150">
        <v>138765</v>
      </c>
      <c r="B12" s="161" t="s">
        <v>611</v>
      </c>
      <c r="C12" s="158" t="s">
        <v>44</v>
      </c>
      <c r="D12" s="165" t="s">
        <v>629</v>
      </c>
      <c r="E12" s="171" t="s">
        <v>536</v>
      </c>
      <c r="F12" s="172" t="s">
        <v>629</v>
      </c>
      <c r="G12" s="158" t="s">
        <v>536</v>
      </c>
      <c r="H12" s="165" t="s">
        <v>629</v>
      </c>
      <c r="I12" s="177" t="s">
        <v>218</v>
      </c>
    </row>
    <row r="13" spans="1:9" ht="15">
      <c r="A13" s="150">
        <v>131650</v>
      </c>
      <c r="B13" s="161" t="s">
        <v>219</v>
      </c>
      <c r="C13" s="158" t="s">
        <v>33</v>
      </c>
      <c r="D13" s="165" t="s">
        <v>629</v>
      </c>
      <c r="E13" s="171" t="s">
        <v>33</v>
      </c>
      <c r="F13" s="172" t="s">
        <v>629</v>
      </c>
      <c r="G13" s="158" t="s">
        <v>33</v>
      </c>
      <c r="H13" s="165" t="s">
        <v>629</v>
      </c>
      <c r="I13" s="177" t="s">
        <v>218</v>
      </c>
    </row>
    <row r="14" spans="1:9" ht="15">
      <c r="A14" s="150">
        <v>18682</v>
      </c>
      <c r="B14" s="161" t="s">
        <v>278</v>
      </c>
      <c r="C14" s="158" t="s">
        <v>28</v>
      </c>
      <c r="D14" s="165" t="s">
        <v>629</v>
      </c>
      <c r="E14" s="171" t="s">
        <v>31</v>
      </c>
      <c r="F14" s="172" t="s">
        <v>629</v>
      </c>
      <c r="G14" s="158" t="s">
        <v>31</v>
      </c>
      <c r="H14" s="165" t="s">
        <v>629</v>
      </c>
      <c r="I14" s="177" t="s">
        <v>218</v>
      </c>
    </row>
    <row r="15" spans="1:9" ht="15">
      <c r="A15" s="150">
        <v>18679</v>
      </c>
      <c r="B15" s="161" t="s">
        <v>614</v>
      </c>
      <c r="C15" s="158" t="s">
        <v>28</v>
      </c>
      <c r="D15" s="165" t="s">
        <v>629</v>
      </c>
      <c r="E15" s="171" t="s">
        <v>31</v>
      </c>
      <c r="F15" s="172" t="s">
        <v>629</v>
      </c>
      <c r="G15" s="158" t="s">
        <v>33</v>
      </c>
      <c r="H15" s="165" t="s">
        <v>629</v>
      </c>
      <c r="I15" s="177" t="s">
        <v>218</v>
      </c>
    </row>
    <row r="16" spans="1:9" ht="15">
      <c r="A16" s="150">
        <v>18747</v>
      </c>
      <c r="B16" s="161" t="s">
        <v>612</v>
      </c>
      <c r="C16" s="158" t="s">
        <v>44</v>
      </c>
      <c r="D16" s="165" t="s">
        <v>629</v>
      </c>
      <c r="E16" s="171" t="s">
        <v>536</v>
      </c>
      <c r="F16" s="172" t="s">
        <v>629</v>
      </c>
      <c r="G16" s="158" t="s">
        <v>536</v>
      </c>
      <c r="H16" s="165" t="s">
        <v>629</v>
      </c>
      <c r="I16" s="177" t="s">
        <v>218</v>
      </c>
    </row>
    <row r="17" spans="1:9" ht="15">
      <c r="A17" s="150">
        <v>18685</v>
      </c>
      <c r="B17" s="161" t="s">
        <v>613</v>
      </c>
      <c r="C17" s="158" t="s">
        <v>28</v>
      </c>
      <c r="D17" s="165" t="s">
        <v>629</v>
      </c>
      <c r="E17" s="171" t="s">
        <v>31</v>
      </c>
      <c r="F17" s="172" t="s">
        <v>629</v>
      </c>
      <c r="G17" s="158" t="s">
        <v>28</v>
      </c>
      <c r="H17" s="165" t="s">
        <v>629</v>
      </c>
      <c r="I17" s="177" t="s">
        <v>218</v>
      </c>
    </row>
    <row r="18" spans="1:9" ht="15.75" thickBot="1">
      <c r="A18" s="152">
        <v>145464</v>
      </c>
      <c r="B18" s="162" t="s">
        <v>282</v>
      </c>
      <c r="C18" s="159" t="s">
        <v>28</v>
      </c>
      <c r="D18" s="166" t="s">
        <v>629</v>
      </c>
      <c r="E18" s="173" t="s">
        <v>31</v>
      </c>
      <c r="F18" s="174" t="s">
        <v>629</v>
      </c>
      <c r="G18" s="159" t="s">
        <v>31</v>
      </c>
      <c r="H18" s="166" t="s">
        <v>629</v>
      </c>
      <c r="I18" s="178" t="s">
        <v>218</v>
      </c>
    </row>
    <row r="19" spans="1:9" ht="15">
      <c r="A19" s="153">
        <v>169663</v>
      </c>
      <c r="B19" s="160" t="s">
        <v>339</v>
      </c>
      <c r="C19" s="157" t="s">
        <v>44</v>
      </c>
      <c r="D19" s="164" t="s">
        <v>629</v>
      </c>
      <c r="E19" s="169" t="s">
        <v>28</v>
      </c>
      <c r="F19" s="170" t="s">
        <v>629</v>
      </c>
      <c r="G19" s="157" t="s">
        <v>31</v>
      </c>
      <c r="H19" s="164" t="s">
        <v>629</v>
      </c>
      <c r="I19" s="176" t="s">
        <v>221</v>
      </c>
    </row>
    <row r="20" spans="1:9" ht="15">
      <c r="A20" s="150">
        <v>153406</v>
      </c>
      <c r="B20" s="161" t="s">
        <v>341</v>
      </c>
      <c r="C20" s="158" t="s">
        <v>44</v>
      </c>
      <c r="D20" s="165" t="s">
        <v>629</v>
      </c>
      <c r="E20" s="171" t="s">
        <v>31</v>
      </c>
      <c r="F20" s="172" t="s">
        <v>629</v>
      </c>
      <c r="G20" s="158" t="s">
        <v>31</v>
      </c>
      <c r="H20" s="165" t="s">
        <v>629</v>
      </c>
      <c r="I20" s="177" t="s">
        <v>221</v>
      </c>
    </row>
    <row r="21" spans="1:9" ht="15">
      <c r="A21" s="150">
        <v>150466</v>
      </c>
      <c r="B21" s="161" t="s">
        <v>606</v>
      </c>
      <c r="C21" s="158" t="s">
        <v>28</v>
      </c>
      <c r="D21" s="165" t="s">
        <v>629</v>
      </c>
      <c r="E21" s="171" t="s">
        <v>31</v>
      </c>
      <c r="F21" s="172" t="s">
        <v>629</v>
      </c>
      <c r="G21" s="158" t="s">
        <v>536</v>
      </c>
      <c r="H21" s="165" t="s">
        <v>629</v>
      </c>
      <c r="I21" s="177" t="s">
        <v>221</v>
      </c>
    </row>
    <row r="22" spans="1:9" ht="15">
      <c r="A22" s="150">
        <v>130372</v>
      </c>
      <c r="B22" s="161" t="s">
        <v>609</v>
      </c>
      <c r="C22" s="158" t="s">
        <v>33</v>
      </c>
      <c r="D22" s="165" t="s">
        <v>629</v>
      </c>
      <c r="E22" s="171" t="s">
        <v>33</v>
      </c>
      <c r="F22" s="172" t="s">
        <v>629</v>
      </c>
      <c r="G22" s="158" t="s">
        <v>33</v>
      </c>
      <c r="H22" s="165" t="s">
        <v>629</v>
      </c>
      <c r="I22" s="177" t="s">
        <v>221</v>
      </c>
    </row>
    <row r="23" spans="1:9" ht="15">
      <c r="A23" s="150">
        <v>172306</v>
      </c>
      <c r="B23" s="161" t="s">
        <v>604</v>
      </c>
      <c r="C23" s="158" t="s">
        <v>28</v>
      </c>
      <c r="D23" s="165" t="s">
        <v>629</v>
      </c>
      <c r="E23" s="171" t="s">
        <v>536</v>
      </c>
      <c r="F23" s="172" t="s">
        <v>629</v>
      </c>
      <c r="G23" s="158" t="s">
        <v>536</v>
      </c>
      <c r="H23" s="165" t="s">
        <v>629</v>
      </c>
      <c r="I23" s="177" t="s">
        <v>221</v>
      </c>
    </row>
    <row r="24" spans="1:9" ht="15">
      <c r="A24" s="150">
        <v>167184</v>
      </c>
      <c r="B24" s="161" t="s">
        <v>605</v>
      </c>
      <c r="C24" s="158" t="s">
        <v>44</v>
      </c>
      <c r="D24" s="165" t="s">
        <v>629</v>
      </c>
      <c r="E24" s="171" t="s">
        <v>28</v>
      </c>
      <c r="F24" s="172" t="s">
        <v>629</v>
      </c>
      <c r="G24" s="158" t="s">
        <v>536</v>
      </c>
      <c r="H24" s="165" t="s">
        <v>629</v>
      </c>
      <c r="I24" s="177" t="s">
        <v>221</v>
      </c>
    </row>
    <row r="25" spans="1:9" ht="15">
      <c r="A25" s="150">
        <v>162925</v>
      </c>
      <c r="B25" s="161" t="s">
        <v>344</v>
      </c>
      <c r="C25" s="158" t="s">
        <v>44</v>
      </c>
      <c r="D25" s="165" t="s">
        <v>629</v>
      </c>
      <c r="E25" s="171" t="s">
        <v>28</v>
      </c>
      <c r="F25" s="172" t="s">
        <v>629</v>
      </c>
      <c r="G25" s="158" t="s">
        <v>28</v>
      </c>
      <c r="H25" s="165" t="s">
        <v>629</v>
      </c>
      <c r="I25" s="177" t="s">
        <v>221</v>
      </c>
    </row>
    <row r="26" spans="1:9" ht="15">
      <c r="A26" s="150">
        <v>146002</v>
      </c>
      <c r="B26" s="161" t="s">
        <v>607</v>
      </c>
      <c r="C26" s="158" t="s">
        <v>42</v>
      </c>
      <c r="D26" s="165" t="s">
        <v>629</v>
      </c>
      <c r="E26" s="171" t="s">
        <v>28</v>
      </c>
      <c r="F26" s="172" t="s">
        <v>629</v>
      </c>
      <c r="G26" s="158" t="s">
        <v>536</v>
      </c>
      <c r="H26" s="165" t="s">
        <v>629</v>
      </c>
      <c r="I26" s="177" t="s">
        <v>221</v>
      </c>
    </row>
    <row r="27" spans="1:9" ht="15">
      <c r="A27" s="150">
        <v>18611</v>
      </c>
      <c r="B27" s="161" t="s">
        <v>610</v>
      </c>
      <c r="C27" s="158" t="s">
        <v>28</v>
      </c>
      <c r="D27" s="165" t="s">
        <v>629</v>
      </c>
      <c r="E27" s="171" t="s">
        <v>31</v>
      </c>
      <c r="F27" s="172" t="s">
        <v>629</v>
      </c>
      <c r="G27" s="158" t="s">
        <v>33</v>
      </c>
      <c r="H27" s="165" t="s">
        <v>629</v>
      </c>
      <c r="I27" s="177" t="s">
        <v>221</v>
      </c>
    </row>
    <row r="28" spans="1:9" ht="15.75" thickBot="1">
      <c r="A28" s="179">
        <v>140633</v>
      </c>
      <c r="B28" s="180" t="s">
        <v>608</v>
      </c>
      <c r="C28" s="181" t="s">
        <v>44</v>
      </c>
      <c r="D28" s="182" t="s">
        <v>629</v>
      </c>
      <c r="E28" s="183" t="s">
        <v>28</v>
      </c>
      <c r="F28" s="184" t="s">
        <v>629</v>
      </c>
      <c r="G28" s="181" t="s">
        <v>536</v>
      </c>
      <c r="H28" s="182" t="s">
        <v>629</v>
      </c>
      <c r="I28" s="185" t="s">
        <v>221</v>
      </c>
    </row>
    <row r="29" spans="1:9" ht="15">
      <c r="A29" s="186">
        <v>119564</v>
      </c>
      <c r="B29" s="187" t="s">
        <v>602</v>
      </c>
      <c r="C29" s="188" t="s">
        <v>33</v>
      </c>
      <c r="D29" s="189" t="s">
        <v>629</v>
      </c>
      <c r="E29" s="190" t="s">
        <v>33</v>
      </c>
      <c r="F29" s="191" t="s">
        <v>629</v>
      </c>
      <c r="G29" s="188" t="s">
        <v>33</v>
      </c>
      <c r="H29" s="189" t="s">
        <v>629</v>
      </c>
      <c r="I29" s="192" t="s">
        <v>223</v>
      </c>
    </row>
    <row r="30" spans="1:9" ht="15">
      <c r="A30" s="150">
        <v>122515</v>
      </c>
      <c r="B30" s="161" t="s">
        <v>289</v>
      </c>
      <c r="C30" s="158" t="s">
        <v>28</v>
      </c>
      <c r="D30" s="165" t="s">
        <v>629</v>
      </c>
      <c r="E30" s="171" t="s">
        <v>31</v>
      </c>
      <c r="F30" s="172" t="s">
        <v>629</v>
      </c>
      <c r="G30" s="158" t="s">
        <v>33</v>
      </c>
      <c r="H30" s="165" t="s">
        <v>629</v>
      </c>
      <c r="I30" s="177" t="s">
        <v>223</v>
      </c>
    </row>
    <row r="31" spans="1:9" ht="15">
      <c r="A31" s="150">
        <v>18850</v>
      </c>
      <c r="B31" s="161" t="s">
        <v>603</v>
      </c>
      <c r="C31" s="158" t="s">
        <v>28</v>
      </c>
      <c r="D31" s="165" t="s">
        <v>629</v>
      </c>
      <c r="E31" s="171" t="s">
        <v>31</v>
      </c>
      <c r="F31" s="172" t="s">
        <v>629</v>
      </c>
      <c r="G31" s="158" t="s">
        <v>31</v>
      </c>
      <c r="H31" s="165" t="s">
        <v>629</v>
      </c>
      <c r="I31" s="177" t="s">
        <v>223</v>
      </c>
    </row>
    <row r="32" spans="1:9" ht="15">
      <c r="A32" s="150">
        <v>147019</v>
      </c>
      <c r="B32" s="161" t="s">
        <v>601</v>
      </c>
      <c r="C32" s="158" t="s">
        <v>44</v>
      </c>
      <c r="D32" s="165" t="s">
        <v>629</v>
      </c>
      <c r="E32" s="171" t="s">
        <v>31</v>
      </c>
      <c r="F32" s="172" t="s">
        <v>629</v>
      </c>
      <c r="G32" s="158" t="s">
        <v>536</v>
      </c>
      <c r="H32" s="165" t="s">
        <v>629</v>
      </c>
      <c r="I32" s="177" t="s">
        <v>223</v>
      </c>
    </row>
    <row r="33" spans="1:9" ht="15">
      <c r="A33" s="150">
        <v>19216</v>
      </c>
      <c r="B33" s="161" t="s">
        <v>225</v>
      </c>
      <c r="C33" s="158" t="s">
        <v>33</v>
      </c>
      <c r="D33" s="165" t="s">
        <v>629</v>
      </c>
      <c r="E33" s="171" t="s">
        <v>536</v>
      </c>
      <c r="F33" s="172" t="s">
        <v>629</v>
      </c>
      <c r="G33" s="158" t="s">
        <v>536</v>
      </c>
      <c r="H33" s="165" t="s">
        <v>629</v>
      </c>
      <c r="I33" s="177" t="s">
        <v>223</v>
      </c>
    </row>
    <row r="34" spans="1:9" ht="15">
      <c r="A34" s="150">
        <v>169660</v>
      </c>
      <c r="B34" s="161" t="s">
        <v>599</v>
      </c>
      <c r="C34" s="158" t="s">
        <v>44</v>
      </c>
      <c r="D34" s="165" t="s">
        <v>629</v>
      </c>
      <c r="E34" s="171" t="s">
        <v>536</v>
      </c>
      <c r="F34" s="172" t="s">
        <v>629</v>
      </c>
      <c r="G34" s="158" t="s">
        <v>536</v>
      </c>
      <c r="H34" s="165" t="s">
        <v>629</v>
      </c>
      <c r="I34" s="177" t="s">
        <v>223</v>
      </c>
    </row>
    <row r="35" spans="1:9" ht="15">
      <c r="A35" s="150">
        <v>173847</v>
      </c>
      <c r="B35" s="161" t="s">
        <v>474</v>
      </c>
      <c r="C35" s="158" t="s">
        <v>44</v>
      </c>
      <c r="D35" s="165" t="s">
        <v>629</v>
      </c>
      <c r="E35" s="171" t="s">
        <v>536</v>
      </c>
      <c r="F35" s="172" t="s">
        <v>629</v>
      </c>
      <c r="G35" s="158" t="s">
        <v>31</v>
      </c>
      <c r="H35" s="165" t="s">
        <v>629</v>
      </c>
      <c r="I35" s="177" t="s">
        <v>223</v>
      </c>
    </row>
    <row r="36" spans="1:9" ht="15">
      <c r="A36" s="150">
        <v>144314</v>
      </c>
      <c r="B36" s="161" t="s">
        <v>356</v>
      </c>
      <c r="C36" s="158" t="s">
        <v>44</v>
      </c>
      <c r="D36" s="165" t="s">
        <v>629</v>
      </c>
      <c r="E36" s="171" t="s">
        <v>536</v>
      </c>
      <c r="F36" s="172" t="s">
        <v>629</v>
      </c>
      <c r="G36" s="158" t="s">
        <v>536</v>
      </c>
      <c r="H36" s="165" t="s">
        <v>629</v>
      </c>
      <c r="I36" s="177" t="s">
        <v>223</v>
      </c>
    </row>
    <row r="37" spans="1:9" ht="15.75" thickBot="1">
      <c r="A37" s="152">
        <v>164837</v>
      </c>
      <c r="B37" s="162" t="s">
        <v>600</v>
      </c>
      <c r="C37" s="159" t="s">
        <v>536</v>
      </c>
      <c r="D37" s="166" t="s">
        <v>629</v>
      </c>
      <c r="E37" s="173" t="s">
        <v>536</v>
      </c>
      <c r="F37" s="174" t="s">
        <v>629</v>
      </c>
      <c r="G37" s="159" t="s">
        <v>31</v>
      </c>
      <c r="H37" s="166" t="s">
        <v>629</v>
      </c>
      <c r="I37" s="178" t="s">
        <v>223</v>
      </c>
    </row>
    <row r="38" spans="1:9" ht="15">
      <c r="A38" s="153">
        <v>19169</v>
      </c>
      <c r="B38" s="160" t="s">
        <v>596</v>
      </c>
      <c r="C38" s="157" t="s">
        <v>31</v>
      </c>
      <c r="D38" s="164" t="s">
        <v>629</v>
      </c>
      <c r="E38" s="169" t="s">
        <v>33</v>
      </c>
      <c r="F38" s="170" t="s">
        <v>629</v>
      </c>
      <c r="G38" s="157" t="s">
        <v>35</v>
      </c>
      <c r="H38" s="164" t="s">
        <v>630</v>
      </c>
      <c r="I38" s="176" t="s">
        <v>591</v>
      </c>
    </row>
    <row r="39" spans="1:9" ht="15">
      <c r="A39" s="150">
        <v>18413</v>
      </c>
      <c r="B39" s="161" t="s">
        <v>598</v>
      </c>
      <c r="C39" s="158" t="s">
        <v>28</v>
      </c>
      <c r="D39" s="165" t="s">
        <v>629</v>
      </c>
      <c r="E39" s="171" t="s">
        <v>536</v>
      </c>
      <c r="F39" s="172" t="s">
        <v>629</v>
      </c>
      <c r="G39" s="158" t="s">
        <v>33</v>
      </c>
      <c r="H39" s="165" t="s">
        <v>629</v>
      </c>
      <c r="I39" s="177" t="s">
        <v>591</v>
      </c>
    </row>
    <row r="40" spans="1:9" ht="15">
      <c r="A40" s="150">
        <v>142617</v>
      </c>
      <c r="B40" s="161" t="s">
        <v>592</v>
      </c>
      <c r="C40" s="158" t="s">
        <v>44</v>
      </c>
      <c r="D40" s="165" t="s">
        <v>629</v>
      </c>
      <c r="E40" s="171" t="s">
        <v>28</v>
      </c>
      <c r="F40" s="172" t="s">
        <v>629</v>
      </c>
      <c r="G40" s="158" t="s">
        <v>31</v>
      </c>
      <c r="H40" s="165" t="s">
        <v>629</v>
      </c>
      <c r="I40" s="177" t="s">
        <v>591</v>
      </c>
    </row>
    <row r="41" spans="1:9" ht="15">
      <c r="A41" s="150">
        <v>112255</v>
      </c>
      <c r="B41" s="161" t="s">
        <v>593</v>
      </c>
      <c r="C41" s="158" t="s">
        <v>44</v>
      </c>
      <c r="D41" s="165" t="s">
        <v>629</v>
      </c>
      <c r="E41" s="171" t="s">
        <v>28</v>
      </c>
      <c r="F41" s="172" t="s">
        <v>629</v>
      </c>
      <c r="G41" s="158" t="s">
        <v>536</v>
      </c>
      <c r="H41" s="165" t="s">
        <v>629</v>
      </c>
      <c r="I41" s="177" t="s">
        <v>591</v>
      </c>
    </row>
    <row r="42" spans="1:9" ht="15">
      <c r="A42" s="150">
        <v>100065</v>
      </c>
      <c r="B42" s="161" t="s">
        <v>594</v>
      </c>
      <c r="C42" s="158" t="s">
        <v>44</v>
      </c>
      <c r="D42" s="165" t="s">
        <v>629</v>
      </c>
      <c r="E42" s="171" t="s">
        <v>28</v>
      </c>
      <c r="F42" s="172" t="s">
        <v>629</v>
      </c>
      <c r="G42" s="158" t="s">
        <v>31</v>
      </c>
      <c r="H42" s="165" t="s">
        <v>629</v>
      </c>
      <c r="I42" s="177" t="s">
        <v>591</v>
      </c>
    </row>
    <row r="43" spans="1:9" ht="15">
      <c r="A43" s="150">
        <v>18739</v>
      </c>
      <c r="B43" s="161" t="s">
        <v>597</v>
      </c>
      <c r="C43" s="158" t="s">
        <v>44</v>
      </c>
      <c r="D43" s="165" t="s">
        <v>629</v>
      </c>
      <c r="E43" s="171" t="s">
        <v>31</v>
      </c>
      <c r="F43" s="172" t="s">
        <v>629</v>
      </c>
      <c r="G43" s="158" t="s">
        <v>31</v>
      </c>
      <c r="H43" s="165" t="s">
        <v>629</v>
      </c>
      <c r="I43" s="177" t="s">
        <v>591</v>
      </c>
    </row>
    <row r="44" spans="1:9" ht="15.75" thickBot="1">
      <c r="A44" s="179">
        <v>19186</v>
      </c>
      <c r="B44" s="180" t="s">
        <v>595</v>
      </c>
      <c r="C44" s="181" t="s">
        <v>28</v>
      </c>
      <c r="D44" s="182" t="s">
        <v>629</v>
      </c>
      <c r="E44" s="183" t="s">
        <v>31</v>
      </c>
      <c r="F44" s="184" t="s">
        <v>629</v>
      </c>
      <c r="G44" s="181" t="s">
        <v>536</v>
      </c>
      <c r="H44" s="182" t="s">
        <v>629</v>
      </c>
      <c r="I44" s="185" t="s">
        <v>591</v>
      </c>
    </row>
    <row r="45" spans="1:9" ht="15">
      <c r="A45" s="186">
        <v>126853</v>
      </c>
      <c r="B45" s="187" t="s">
        <v>363</v>
      </c>
      <c r="C45" s="188" t="s">
        <v>44</v>
      </c>
      <c r="D45" s="189" t="s">
        <v>629</v>
      </c>
      <c r="E45" s="190" t="s">
        <v>31</v>
      </c>
      <c r="F45" s="191" t="s">
        <v>629</v>
      </c>
      <c r="G45" s="188" t="s">
        <v>31</v>
      </c>
      <c r="H45" s="189" t="s">
        <v>629</v>
      </c>
      <c r="I45" s="192" t="s">
        <v>208</v>
      </c>
    </row>
    <row r="46" spans="1:9" ht="15">
      <c r="A46" s="150">
        <v>19080</v>
      </c>
      <c r="B46" s="161" t="s">
        <v>296</v>
      </c>
      <c r="C46" s="158" t="s">
        <v>28</v>
      </c>
      <c r="D46" s="165" t="s">
        <v>629</v>
      </c>
      <c r="E46" s="171" t="s">
        <v>31</v>
      </c>
      <c r="F46" s="172" t="s">
        <v>629</v>
      </c>
      <c r="G46" s="158" t="s">
        <v>31</v>
      </c>
      <c r="H46" s="165" t="s">
        <v>629</v>
      </c>
      <c r="I46" s="177" t="s">
        <v>208</v>
      </c>
    </row>
    <row r="47" spans="1:9" ht="15">
      <c r="A47" s="150">
        <v>176610</v>
      </c>
      <c r="B47" s="161" t="s">
        <v>590</v>
      </c>
      <c r="C47" s="158" t="s">
        <v>31</v>
      </c>
      <c r="D47" s="165" t="s">
        <v>629</v>
      </c>
      <c r="E47" s="171" t="s">
        <v>33</v>
      </c>
      <c r="F47" s="172" t="s">
        <v>629</v>
      </c>
      <c r="G47" s="158" t="s">
        <v>33</v>
      </c>
      <c r="H47" s="165" t="s">
        <v>629</v>
      </c>
      <c r="I47" s="177" t="s">
        <v>208</v>
      </c>
    </row>
    <row r="48" spans="1:9" ht="15">
      <c r="A48" s="150">
        <v>155511</v>
      </c>
      <c r="B48" s="161" t="s">
        <v>259</v>
      </c>
      <c r="C48" s="158" t="s">
        <v>31</v>
      </c>
      <c r="D48" s="165" t="s">
        <v>629</v>
      </c>
      <c r="E48" s="171" t="s">
        <v>31</v>
      </c>
      <c r="F48" s="172" t="s">
        <v>629</v>
      </c>
      <c r="G48" s="158" t="s">
        <v>33</v>
      </c>
      <c r="H48" s="165" t="s">
        <v>629</v>
      </c>
      <c r="I48" s="177" t="s">
        <v>208</v>
      </c>
    </row>
    <row r="49" spans="1:9" ht="15">
      <c r="A49" s="150">
        <v>159112</v>
      </c>
      <c r="B49" s="161" t="s">
        <v>364</v>
      </c>
      <c r="C49" s="158" t="s">
        <v>44</v>
      </c>
      <c r="D49" s="165" t="s">
        <v>629</v>
      </c>
      <c r="E49" s="171" t="s">
        <v>28</v>
      </c>
      <c r="F49" s="172" t="s">
        <v>629</v>
      </c>
      <c r="G49" s="158" t="s">
        <v>28</v>
      </c>
      <c r="H49" s="165" t="s">
        <v>629</v>
      </c>
      <c r="I49" s="177" t="s">
        <v>208</v>
      </c>
    </row>
    <row r="50" spans="1:9" ht="15.75" thickBot="1">
      <c r="A50" s="152">
        <v>12505</v>
      </c>
      <c r="B50" s="162" t="s">
        <v>366</v>
      </c>
      <c r="C50" s="159" t="s">
        <v>44</v>
      </c>
      <c r="D50" s="166" t="s">
        <v>629</v>
      </c>
      <c r="E50" s="173" t="s">
        <v>28</v>
      </c>
      <c r="F50" s="174" t="s">
        <v>629</v>
      </c>
      <c r="G50" s="159" t="s">
        <v>536</v>
      </c>
      <c r="H50" s="166" t="s">
        <v>629</v>
      </c>
      <c r="I50" s="178" t="s">
        <v>208</v>
      </c>
    </row>
    <row r="51" spans="1:9" ht="15">
      <c r="A51" s="153">
        <v>164710</v>
      </c>
      <c r="B51" s="160" t="s">
        <v>394</v>
      </c>
      <c r="C51" s="157" t="s">
        <v>44</v>
      </c>
      <c r="D51" s="164" t="s">
        <v>629</v>
      </c>
      <c r="E51" s="169" t="s">
        <v>28</v>
      </c>
      <c r="F51" s="170" t="s">
        <v>629</v>
      </c>
      <c r="G51" s="157" t="s">
        <v>31</v>
      </c>
      <c r="H51" s="164" t="s">
        <v>629</v>
      </c>
      <c r="I51" s="176" t="s">
        <v>240</v>
      </c>
    </row>
    <row r="52" spans="1:9" ht="15">
      <c r="A52" s="150">
        <v>130357</v>
      </c>
      <c r="B52" s="161" t="s">
        <v>309</v>
      </c>
      <c r="C52" s="158" t="s">
        <v>28</v>
      </c>
      <c r="D52" s="165" t="s">
        <v>629</v>
      </c>
      <c r="E52" s="171" t="s">
        <v>31</v>
      </c>
      <c r="F52" s="172" t="s">
        <v>629</v>
      </c>
      <c r="G52" s="158" t="s">
        <v>31</v>
      </c>
      <c r="H52" s="165" t="s">
        <v>629</v>
      </c>
      <c r="I52" s="177" t="s">
        <v>240</v>
      </c>
    </row>
    <row r="53" spans="1:9" ht="15">
      <c r="A53" s="150">
        <v>18345</v>
      </c>
      <c r="B53" s="161" t="s">
        <v>239</v>
      </c>
      <c r="C53" s="158" t="s">
        <v>33</v>
      </c>
      <c r="D53" s="165" t="s">
        <v>629</v>
      </c>
      <c r="E53" s="171" t="s">
        <v>33</v>
      </c>
      <c r="F53" s="172" t="s">
        <v>629</v>
      </c>
      <c r="G53" s="158" t="s">
        <v>33</v>
      </c>
      <c r="H53" s="165" t="s">
        <v>629</v>
      </c>
      <c r="I53" s="177" t="s">
        <v>240</v>
      </c>
    </row>
    <row r="54" spans="1:9" ht="15">
      <c r="A54" s="150">
        <v>130358</v>
      </c>
      <c r="B54" s="161" t="s">
        <v>395</v>
      </c>
      <c r="C54" s="158" t="s">
        <v>44</v>
      </c>
      <c r="D54" s="165" t="s">
        <v>629</v>
      </c>
      <c r="E54" s="171" t="s">
        <v>31</v>
      </c>
      <c r="F54" s="172" t="s">
        <v>629</v>
      </c>
      <c r="G54" s="158" t="s">
        <v>33</v>
      </c>
      <c r="H54" s="165" t="s">
        <v>629</v>
      </c>
      <c r="I54" s="177" t="s">
        <v>240</v>
      </c>
    </row>
    <row r="55" spans="1:9" ht="15">
      <c r="A55" s="150">
        <v>164243</v>
      </c>
      <c r="B55" s="161" t="s">
        <v>255</v>
      </c>
      <c r="C55" s="158" t="s">
        <v>31</v>
      </c>
      <c r="D55" s="165" t="s">
        <v>629</v>
      </c>
      <c r="E55" s="171" t="s">
        <v>33</v>
      </c>
      <c r="F55" s="172" t="s">
        <v>629</v>
      </c>
      <c r="G55" s="158" t="s">
        <v>33</v>
      </c>
      <c r="H55" s="165" t="s">
        <v>629</v>
      </c>
      <c r="I55" s="177" t="s">
        <v>240</v>
      </c>
    </row>
    <row r="56" spans="1:9" ht="15">
      <c r="A56" s="150">
        <v>121139</v>
      </c>
      <c r="B56" s="161" t="s">
        <v>241</v>
      </c>
      <c r="C56" s="158" t="s">
        <v>33</v>
      </c>
      <c r="D56" s="165" t="s">
        <v>629</v>
      </c>
      <c r="E56" s="171" t="s">
        <v>25</v>
      </c>
      <c r="F56" s="172" t="s">
        <v>630</v>
      </c>
      <c r="G56" s="158" t="s">
        <v>35</v>
      </c>
      <c r="H56" s="165" t="s">
        <v>630</v>
      </c>
      <c r="I56" s="177" t="s">
        <v>240</v>
      </c>
    </row>
    <row r="57" spans="1:9" ht="15">
      <c r="A57" s="150">
        <v>121136</v>
      </c>
      <c r="B57" s="161" t="s">
        <v>589</v>
      </c>
      <c r="C57" s="158" t="s">
        <v>28</v>
      </c>
      <c r="D57" s="165" t="s">
        <v>629</v>
      </c>
      <c r="E57" s="171" t="s">
        <v>33</v>
      </c>
      <c r="F57" s="172" t="s">
        <v>629</v>
      </c>
      <c r="G57" s="158" t="s">
        <v>33</v>
      </c>
      <c r="H57" s="165" t="s">
        <v>629</v>
      </c>
      <c r="I57" s="177" t="s">
        <v>240</v>
      </c>
    </row>
    <row r="58" spans="1:9" ht="15">
      <c r="A58" s="150">
        <v>161466</v>
      </c>
      <c r="B58" s="161" t="s">
        <v>556</v>
      </c>
      <c r="C58" s="158" t="s">
        <v>28</v>
      </c>
      <c r="D58" s="165" t="s">
        <v>629</v>
      </c>
      <c r="E58" s="171" t="s">
        <v>31</v>
      </c>
      <c r="F58" s="172" t="s">
        <v>629</v>
      </c>
      <c r="G58" s="158" t="s">
        <v>31</v>
      </c>
      <c r="H58" s="165" t="s">
        <v>629</v>
      </c>
      <c r="I58" s="177" t="s">
        <v>240</v>
      </c>
    </row>
    <row r="59" spans="1:9" ht="15">
      <c r="A59" s="150">
        <v>134967</v>
      </c>
      <c r="B59" s="161" t="s">
        <v>587</v>
      </c>
      <c r="C59" s="158" t="s">
        <v>33</v>
      </c>
      <c r="D59" s="165" t="s">
        <v>630</v>
      </c>
      <c r="E59" s="171" t="s">
        <v>25</v>
      </c>
      <c r="F59" s="172" t="s">
        <v>630</v>
      </c>
      <c r="G59" s="158" t="s">
        <v>35</v>
      </c>
      <c r="H59" s="165" t="s">
        <v>630</v>
      </c>
      <c r="I59" s="177" t="s">
        <v>240</v>
      </c>
    </row>
    <row r="60" spans="1:9" ht="15">
      <c r="A60" s="150">
        <v>146001</v>
      </c>
      <c r="B60" s="161" t="s">
        <v>586</v>
      </c>
      <c r="C60" s="158" t="s">
        <v>44</v>
      </c>
      <c r="D60" s="165" t="s">
        <v>629</v>
      </c>
      <c r="E60" s="171" t="s">
        <v>31</v>
      </c>
      <c r="F60" s="172" t="s">
        <v>629</v>
      </c>
      <c r="G60" s="158" t="s">
        <v>31</v>
      </c>
      <c r="H60" s="165" t="s">
        <v>629</v>
      </c>
      <c r="I60" s="177" t="s">
        <v>240</v>
      </c>
    </row>
    <row r="61" spans="1:9" ht="15.75" thickBot="1">
      <c r="A61" s="179">
        <v>132395</v>
      </c>
      <c r="B61" s="180" t="s">
        <v>588</v>
      </c>
      <c r="C61" s="181" t="s">
        <v>44</v>
      </c>
      <c r="D61" s="182" t="s">
        <v>629</v>
      </c>
      <c r="E61" s="183" t="s">
        <v>536</v>
      </c>
      <c r="F61" s="184" t="s">
        <v>629</v>
      </c>
      <c r="G61" s="181" t="s">
        <v>536</v>
      </c>
      <c r="H61" s="182" t="s">
        <v>629</v>
      </c>
      <c r="I61" s="185" t="s">
        <v>240</v>
      </c>
    </row>
    <row r="62" spans="1:9" ht="15">
      <c r="A62" s="186">
        <v>145100</v>
      </c>
      <c r="B62" s="187" t="s">
        <v>582</v>
      </c>
      <c r="C62" s="188" t="s">
        <v>44</v>
      </c>
      <c r="D62" s="189" t="s">
        <v>629</v>
      </c>
      <c r="E62" s="190" t="s">
        <v>536</v>
      </c>
      <c r="F62" s="191" t="s">
        <v>629</v>
      </c>
      <c r="G62" s="188" t="s">
        <v>536</v>
      </c>
      <c r="H62" s="189" t="s">
        <v>629</v>
      </c>
      <c r="I62" s="192" t="s">
        <v>575</v>
      </c>
    </row>
    <row r="63" spans="1:9" ht="15">
      <c r="A63" s="150">
        <v>155967</v>
      </c>
      <c r="B63" s="161" t="s">
        <v>579</v>
      </c>
      <c r="C63" s="158" t="s">
        <v>28</v>
      </c>
      <c r="D63" s="165" t="s">
        <v>629</v>
      </c>
      <c r="E63" s="171" t="s">
        <v>31</v>
      </c>
      <c r="F63" s="172" t="s">
        <v>629</v>
      </c>
      <c r="G63" s="158" t="s">
        <v>33</v>
      </c>
      <c r="H63" s="165" t="s">
        <v>629</v>
      </c>
      <c r="I63" s="177" t="s">
        <v>575</v>
      </c>
    </row>
    <row r="64" spans="1:9" ht="15">
      <c r="A64" s="150">
        <v>155965</v>
      </c>
      <c r="B64" s="161" t="s">
        <v>580</v>
      </c>
      <c r="C64" s="158" t="s">
        <v>44</v>
      </c>
      <c r="D64" s="165" t="s">
        <v>629</v>
      </c>
      <c r="E64" s="171" t="s">
        <v>31</v>
      </c>
      <c r="F64" s="172" t="s">
        <v>629</v>
      </c>
      <c r="G64" s="158" t="s">
        <v>33</v>
      </c>
      <c r="H64" s="165" t="s">
        <v>629</v>
      </c>
      <c r="I64" s="177" t="s">
        <v>575</v>
      </c>
    </row>
    <row r="65" spans="1:9" ht="15">
      <c r="A65" s="150">
        <v>143676</v>
      </c>
      <c r="B65" s="161" t="s">
        <v>583</v>
      </c>
      <c r="C65" s="158" t="s">
        <v>44</v>
      </c>
      <c r="D65" s="165" t="s">
        <v>629</v>
      </c>
      <c r="E65" s="171" t="s">
        <v>536</v>
      </c>
      <c r="F65" s="172" t="s">
        <v>629</v>
      </c>
      <c r="G65" s="158" t="s">
        <v>31</v>
      </c>
      <c r="H65" s="165" t="s">
        <v>629</v>
      </c>
      <c r="I65" s="177" t="s">
        <v>575</v>
      </c>
    </row>
    <row r="66" spans="1:9" ht="15">
      <c r="A66" s="150">
        <v>176955</v>
      </c>
      <c r="B66" s="161" t="s">
        <v>576</v>
      </c>
      <c r="C66" s="158" t="s">
        <v>42</v>
      </c>
      <c r="D66" s="165" t="s">
        <v>629</v>
      </c>
      <c r="E66" s="171" t="s">
        <v>536</v>
      </c>
      <c r="F66" s="172" t="s">
        <v>629</v>
      </c>
      <c r="G66" s="158" t="s">
        <v>536</v>
      </c>
      <c r="H66" s="165" t="s">
        <v>629</v>
      </c>
      <c r="I66" s="177" t="s">
        <v>575</v>
      </c>
    </row>
    <row r="67" spans="1:9" ht="15">
      <c r="A67" s="150">
        <v>156798</v>
      </c>
      <c r="B67" s="161" t="s">
        <v>578</v>
      </c>
      <c r="C67" s="158" t="s">
        <v>44</v>
      </c>
      <c r="D67" s="165" t="s">
        <v>629</v>
      </c>
      <c r="E67" s="171" t="s">
        <v>31</v>
      </c>
      <c r="F67" s="172" t="s">
        <v>629</v>
      </c>
      <c r="G67" s="158" t="s">
        <v>31</v>
      </c>
      <c r="H67" s="165" t="s">
        <v>629</v>
      </c>
      <c r="I67" s="177" t="s">
        <v>575</v>
      </c>
    </row>
    <row r="68" spans="1:9" ht="15">
      <c r="A68" s="150">
        <v>173756</v>
      </c>
      <c r="B68" s="161" t="s">
        <v>577</v>
      </c>
      <c r="C68" s="158" t="s">
        <v>44</v>
      </c>
      <c r="D68" s="165" t="s">
        <v>629</v>
      </c>
      <c r="E68" s="171" t="s">
        <v>28</v>
      </c>
      <c r="F68" s="172" t="s">
        <v>629</v>
      </c>
      <c r="G68" s="158" t="s">
        <v>31</v>
      </c>
      <c r="H68" s="165" t="s">
        <v>629</v>
      </c>
      <c r="I68" s="177" t="s">
        <v>575</v>
      </c>
    </row>
    <row r="69" spans="1:9" ht="15">
      <c r="A69" s="150">
        <v>19069</v>
      </c>
      <c r="B69" s="161" t="s">
        <v>584</v>
      </c>
      <c r="C69" s="158" t="s">
        <v>28</v>
      </c>
      <c r="D69" s="165" t="s">
        <v>629</v>
      </c>
      <c r="E69" s="171" t="s">
        <v>31</v>
      </c>
      <c r="F69" s="172" t="s">
        <v>629</v>
      </c>
      <c r="G69" s="158" t="s">
        <v>33</v>
      </c>
      <c r="H69" s="165" t="s">
        <v>629</v>
      </c>
      <c r="I69" s="177" t="s">
        <v>575</v>
      </c>
    </row>
    <row r="70" spans="1:9" ht="15">
      <c r="A70" s="150">
        <v>152497</v>
      </c>
      <c r="B70" s="161" t="s">
        <v>581</v>
      </c>
      <c r="C70" s="158" t="s">
        <v>44</v>
      </c>
      <c r="D70" s="165" t="s">
        <v>629</v>
      </c>
      <c r="E70" s="171" t="s">
        <v>31</v>
      </c>
      <c r="F70" s="172" t="s">
        <v>629</v>
      </c>
      <c r="G70" s="158" t="s">
        <v>33</v>
      </c>
      <c r="H70" s="165" t="s">
        <v>629</v>
      </c>
      <c r="I70" s="177" t="s">
        <v>575</v>
      </c>
    </row>
    <row r="71" spans="1:9" ht="15">
      <c r="A71" s="150">
        <v>155971</v>
      </c>
      <c r="B71" s="161" t="s">
        <v>574</v>
      </c>
      <c r="C71" s="158" t="s">
        <v>42</v>
      </c>
      <c r="D71" s="165" t="s">
        <v>629</v>
      </c>
      <c r="E71" s="171" t="s">
        <v>28</v>
      </c>
      <c r="F71" s="172" t="s">
        <v>629</v>
      </c>
      <c r="G71" s="158" t="s">
        <v>31</v>
      </c>
      <c r="H71" s="165" t="s">
        <v>629</v>
      </c>
      <c r="I71" s="177" t="s">
        <v>575</v>
      </c>
    </row>
    <row r="72" spans="1:9" ht="15.75" thickBot="1">
      <c r="A72" s="152">
        <v>18272</v>
      </c>
      <c r="B72" s="162" t="s">
        <v>585</v>
      </c>
      <c r="C72" s="159" t="s">
        <v>31</v>
      </c>
      <c r="D72" s="166" t="s">
        <v>629</v>
      </c>
      <c r="E72" s="173" t="s">
        <v>33</v>
      </c>
      <c r="F72" s="174" t="s">
        <v>629</v>
      </c>
      <c r="G72" s="159" t="s">
        <v>33</v>
      </c>
      <c r="H72" s="166" t="s">
        <v>629</v>
      </c>
      <c r="I72" s="178" t="s">
        <v>575</v>
      </c>
    </row>
    <row r="73" spans="1:9" ht="15">
      <c r="A73" s="153">
        <v>104949</v>
      </c>
      <c r="B73" s="160" t="s">
        <v>314</v>
      </c>
      <c r="C73" s="157" t="s">
        <v>28</v>
      </c>
      <c r="D73" s="164" t="s">
        <v>629</v>
      </c>
      <c r="E73" s="169" t="s">
        <v>31</v>
      </c>
      <c r="F73" s="170" t="s">
        <v>629</v>
      </c>
      <c r="G73" s="157" t="s">
        <v>33</v>
      </c>
      <c r="H73" s="164" t="s">
        <v>629</v>
      </c>
      <c r="I73" s="176" t="s">
        <v>244</v>
      </c>
    </row>
    <row r="74" spans="1:9" ht="15">
      <c r="A74" s="150">
        <v>18515</v>
      </c>
      <c r="B74" s="161" t="s">
        <v>573</v>
      </c>
      <c r="C74" s="158" t="s">
        <v>28</v>
      </c>
      <c r="D74" s="165" t="s">
        <v>629</v>
      </c>
      <c r="E74" s="171" t="s">
        <v>31</v>
      </c>
      <c r="F74" s="172" t="s">
        <v>629</v>
      </c>
      <c r="G74" s="158" t="s">
        <v>33</v>
      </c>
      <c r="H74" s="165" t="s">
        <v>629</v>
      </c>
      <c r="I74" s="177" t="s">
        <v>244</v>
      </c>
    </row>
    <row r="75" spans="1:9" ht="15">
      <c r="A75" s="150">
        <v>145468</v>
      </c>
      <c r="B75" s="161" t="s">
        <v>399</v>
      </c>
      <c r="C75" s="158" t="s">
        <v>44</v>
      </c>
      <c r="D75" s="165" t="s">
        <v>629</v>
      </c>
      <c r="E75" s="171" t="s">
        <v>536</v>
      </c>
      <c r="F75" s="172" t="s">
        <v>629</v>
      </c>
      <c r="G75" s="158" t="s">
        <v>536</v>
      </c>
      <c r="H75" s="165" t="s">
        <v>629</v>
      </c>
      <c r="I75" s="177" t="s">
        <v>244</v>
      </c>
    </row>
    <row r="76" spans="1:9" ht="15">
      <c r="A76" s="150">
        <v>18947</v>
      </c>
      <c r="B76" s="161" t="s">
        <v>319</v>
      </c>
      <c r="C76" s="158" t="s">
        <v>28</v>
      </c>
      <c r="D76" s="165" t="s">
        <v>629</v>
      </c>
      <c r="E76" s="171" t="s">
        <v>31</v>
      </c>
      <c r="F76" s="172" t="s">
        <v>629</v>
      </c>
      <c r="G76" s="158" t="s">
        <v>33</v>
      </c>
      <c r="H76" s="165" t="s">
        <v>629</v>
      </c>
      <c r="I76" s="177" t="s">
        <v>244</v>
      </c>
    </row>
    <row r="77" spans="1:9" ht="15">
      <c r="A77" s="150">
        <v>18159</v>
      </c>
      <c r="B77" s="161" t="s">
        <v>243</v>
      </c>
      <c r="C77" s="158" t="s">
        <v>33</v>
      </c>
      <c r="D77" s="165" t="s">
        <v>629</v>
      </c>
      <c r="E77" s="171" t="s">
        <v>25</v>
      </c>
      <c r="F77" s="172" t="s">
        <v>630</v>
      </c>
      <c r="G77" s="158" t="s">
        <v>35</v>
      </c>
      <c r="H77" s="165" t="s">
        <v>630</v>
      </c>
      <c r="I77" s="177" t="s">
        <v>244</v>
      </c>
    </row>
    <row r="78" spans="1:9" ht="15">
      <c r="A78" s="150">
        <v>111607</v>
      </c>
      <c r="B78" s="161" t="s">
        <v>270</v>
      </c>
      <c r="C78" s="158" t="s">
        <v>31</v>
      </c>
      <c r="D78" s="165" t="s">
        <v>629</v>
      </c>
      <c r="E78" s="171" t="s">
        <v>33</v>
      </c>
      <c r="F78" s="172" t="s">
        <v>629</v>
      </c>
      <c r="G78" s="158" t="s">
        <v>35</v>
      </c>
      <c r="H78" s="165" t="s">
        <v>630</v>
      </c>
      <c r="I78" s="177" t="s">
        <v>244</v>
      </c>
    </row>
    <row r="79" spans="1:9" ht="15">
      <c r="A79" s="150">
        <v>104992</v>
      </c>
      <c r="B79" s="161" t="s">
        <v>245</v>
      </c>
      <c r="C79" s="158" t="s">
        <v>31</v>
      </c>
      <c r="D79" s="165" t="s">
        <v>629</v>
      </c>
      <c r="E79" s="171" t="s">
        <v>33</v>
      </c>
      <c r="F79" s="172" t="s">
        <v>629</v>
      </c>
      <c r="G79" s="158" t="s">
        <v>33</v>
      </c>
      <c r="H79" s="165" t="s">
        <v>629</v>
      </c>
      <c r="I79" s="177" t="s">
        <v>244</v>
      </c>
    </row>
    <row r="80" spans="1:9" ht="15">
      <c r="A80" s="150">
        <v>20785</v>
      </c>
      <c r="B80" s="161" t="s">
        <v>246</v>
      </c>
      <c r="C80" s="158" t="s">
        <v>33</v>
      </c>
      <c r="D80" s="165" t="s">
        <v>629</v>
      </c>
      <c r="E80" s="171" t="s">
        <v>33</v>
      </c>
      <c r="F80" s="172" t="s">
        <v>629</v>
      </c>
      <c r="G80" s="158" t="s">
        <v>35</v>
      </c>
      <c r="H80" s="165" t="s">
        <v>630</v>
      </c>
      <c r="I80" s="177" t="s">
        <v>244</v>
      </c>
    </row>
    <row r="81" spans="1:9" ht="15">
      <c r="A81" s="150">
        <v>164999</v>
      </c>
      <c r="B81" s="161" t="s">
        <v>493</v>
      </c>
      <c r="C81" s="158" t="s">
        <v>536</v>
      </c>
      <c r="D81" s="165" t="s">
        <v>629</v>
      </c>
      <c r="E81" s="171" t="s">
        <v>536</v>
      </c>
      <c r="F81" s="172" t="s">
        <v>629</v>
      </c>
      <c r="G81" s="158" t="s">
        <v>33</v>
      </c>
      <c r="H81" s="165" t="s">
        <v>629</v>
      </c>
      <c r="I81" s="177" t="s">
        <v>244</v>
      </c>
    </row>
    <row r="82" spans="1:9" ht="15.75" thickBot="1">
      <c r="A82" s="179">
        <v>128964</v>
      </c>
      <c r="B82" s="180" t="s">
        <v>638</v>
      </c>
      <c r="C82" s="181" t="s">
        <v>44</v>
      </c>
      <c r="D82" s="182" t="s">
        <v>629</v>
      </c>
      <c r="E82" s="183" t="s">
        <v>28</v>
      </c>
      <c r="F82" s="184" t="s">
        <v>629</v>
      </c>
      <c r="G82" s="181" t="s">
        <v>28</v>
      </c>
      <c r="H82" s="182" t="s">
        <v>629</v>
      </c>
      <c r="I82" s="185" t="s">
        <v>244</v>
      </c>
    </row>
    <row r="83" spans="1:9" ht="15">
      <c r="A83" s="186">
        <v>156401</v>
      </c>
      <c r="B83" s="187" t="s">
        <v>567</v>
      </c>
      <c r="C83" s="188" t="s">
        <v>44</v>
      </c>
      <c r="D83" s="189" t="s">
        <v>629</v>
      </c>
      <c r="E83" s="190" t="s">
        <v>31</v>
      </c>
      <c r="F83" s="191" t="s">
        <v>629</v>
      </c>
      <c r="G83" s="188" t="s">
        <v>536</v>
      </c>
      <c r="H83" s="189" t="s">
        <v>629</v>
      </c>
      <c r="I83" s="192" t="s">
        <v>564</v>
      </c>
    </row>
    <row r="84" spans="1:9" ht="15">
      <c r="A84" s="150">
        <v>107454</v>
      </c>
      <c r="B84" s="161" t="s">
        <v>569</v>
      </c>
      <c r="C84" s="158" t="s">
        <v>33</v>
      </c>
      <c r="D84" s="165" t="s">
        <v>629</v>
      </c>
      <c r="E84" s="171" t="s">
        <v>33</v>
      </c>
      <c r="F84" s="172" t="s">
        <v>629</v>
      </c>
      <c r="G84" s="158" t="s">
        <v>33</v>
      </c>
      <c r="H84" s="165" t="s">
        <v>629</v>
      </c>
      <c r="I84" s="177" t="s">
        <v>564</v>
      </c>
    </row>
    <row r="85" spans="1:9" ht="15">
      <c r="A85" s="150">
        <v>18724</v>
      </c>
      <c r="B85" s="161" t="s">
        <v>637</v>
      </c>
      <c r="C85" s="158" t="s">
        <v>28</v>
      </c>
      <c r="D85" s="165" t="s">
        <v>629</v>
      </c>
      <c r="E85" s="171" t="s">
        <v>31</v>
      </c>
      <c r="F85" s="172" t="s">
        <v>629</v>
      </c>
      <c r="G85" s="158" t="s">
        <v>536</v>
      </c>
      <c r="H85" s="165" t="s">
        <v>629</v>
      </c>
      <c r="I85" s="177" t="s">
        <v>564</v>
      </c>
    </row>
    <row r="86" spans="1:9" ht="15">
      <c r="A86" s="150">
        <v>166143</v>
      </c>
      <c r="B86" s="161" t="s">
        <v>566</v>
      </c>
      <c r="C86" s="158" t="s">
        <v>44</v>
      </c>
      <c r="D86" s="165" t="s">
        <v>629</v>
      </c>
      <c r="E86" s="171" t="s">
        <v>28</v>
      </c>
      <c r="F86" s="172" t="s">
        <v>629</v>
      </c>
      <c r="G86" s="158" t="s">
        <v>536</v>
      </c>
      <c r="H86" s="165" t="s">
        <v>629</v>
      </c>
      <c r="I86" s="177" t="s">
        <v>564</v>
      </c>
    </row>
    <row r="87" spans="1:9" ht="15">
      <c r="A87" s="150">
        <v>172662</v>
      </c>
      <c r="B87" s="161" t="s">
        <v>565</v>
      </c>
      <c r="C87" s="158" t="s">
        <v>536</v>
      </c>
      <c r="D87" s="165" t="s">
        <v>629</v>
      </c>
      <c r="E87" s="171" t="s">
        <v>536</v>
      </c>
      <c r="F87" s="172" t="s">
        <v>629</v>
      </c>
      <c r="G87" s="158" t="s">
        <v>33</v>
      </c>
      <c r="H87" s="165" t="s">
        <v>629</v>
      </c>
      <c r="I87" s="177" t="s">
        <v>564</v>
      </c>
    </row>
    <row r="88" spans="1:9" ht="15">
      <c r="A88" s="150">
        <v>20144</v>
      </c>
      <c r="B88" s="161" t="s">
        <v>570</v>
      </c>
      <c r="C88" s="158" t="s">
        <v>28</v>
      </c>
      <c r="D88" s="165" t="s">
        <v>629</v>
      </c>
      <c r="E88" s="171" t="s">
        <v>536</v>
      </c>
      <c r="F88" s="172" t="s">
        <v>629</v>
      </c>
      <c r="G88" s="158" t="s">
        <v>33</v>
      </c>
      <c r="H88" s="165" t="s">
        <v>629</v>
      </c>
      <c r="I88" s="177" t="s">
        <v>564</v>
      </c>
    </row>
    <row r="89" spans="1:9" ht="15">
      <c r="A89" s="150">
        <v>13727</v>
      </c>
      <c r="B89" s="161" t="s">
        <v>572</v>
      </c>
      <c r="C89" s="158" t="s">
        <v>536</v>
      </c>
      <c r="D89" s="165" t="s">
        <v>629</v>
      </c>
      <c r="E89" s="171" t="s">
        <v>28</v>
      </c>
      <c r="F89" s="172" t="s">
        <v>629</v>
      </c>
      <c r="G89" s="158" t="s">
        <v>536</v>
      </c>
      <c r="H89" s="165" t="s">
        <v>629</v>
      </c>
      <c r="I89" s="177" t="s">
        <v>564</v>
      </c>
    </row>
    <row r="90" spans="1:9" ht="15">
      <c r="A90" s="150">
        <v>130386</v>
      </c>
      <c r="B90" s="161" t="s">
        <v>568</v>
      </c>
      <c r="C90" s="158" t="s">
        <v>31</v>
      </c>
      <c r="D90" s="165" t="s">
        <v>629</v>
      </c>
      <c r="E90" s="171" t="s">
        <v>31</v>
      </c>
      <c r="F90" s="172" t="s">
        <v>629</v>
      </c>
      <c r="G90" s="158" t="s">
        <v>33</v>
      </c>
      <c r="H90" s="165" t="s">
        <v>629</v>
      </c>
      <c r="I90" s="177" t="s">
        <v>564</v>
      </c>
    </row>
    <row r="91" spans="1:9" ht="15.75" thickBot="1">
      <c r="A91" s="152">
        <v>19354</v>
      </c>
      <c r="B91" s="162" t="s">
        <v>571</v>
      </c>
      <c r="C91" s="159" t="s">
        <v>44</v>
      </c>
      <c r="D91" s="166" t="s">
        <v>629</v>
      </c>
      <c r="E91" s="173" t="s">
        <v>31</v>
      </c>
      <c r="F91" s="174" t="s">
        <v>629</v>
      </c>
      <c r="G91" s="159" t="s">
        <v>33</v>
      </c>
      <c r="H91" s="166" t="s">
        <v>629</v>
      </c>
      <c r="I91" s="178" t="s">
        <v>564</v>
      </c>
    </row>
    <row r="92" spans="1:9" ht="15">
      <c r="A92" s="153">
        <v>145473</v>
      </c>
      <c r="B92" s="160" t="s">
        <v>560</v>
      </c>
      <c r="C92" s="157" t="s">
        <v>44</v>
      </c>
      <c r="D92" s="164" t="s">
        <v>629</v>
      </c>
      <c r="E92" s="169" t="s">
        <v>28</v>
      </c>
      <c r="F92" s="170" t="s">
        <v>629</v>
      </c>
      <c r="G92" s="157" t="s">
        <v>536</v>
      </c>
      <c r="H92" s="164" t="s">
        <v>629</v>
      </c>
      <c r="I92" s="176" t="s">
        <v>557</v>
      </c>
    </row>
    <row r="93" spans="1:9" ht="15">
      <c r="A93" s="151">
        <v>169500</v>
      </c>
      <c r="B93" s="161" t="s">
        <v>558</v>
      </c>
      <c r="C93" s="158" t="s">
        <v>42</v>
      </c>
      <c r="D93" s="165" t="s">
        <v>629</v>
      </c>
      <c r="E93" s="171" t="s">
        <v>536</v>
      </c>
      <c r="F93" s="172" t="s">
        <v>629</v>
      </c>
      <c r="G93" s="158" t="s">
        <v>536</v>
      </c>
      <c r="H93" s="165" t="s">
        <v>629</v>
      </c>
      <c r="I93" s="177" t="s">
        <v>557</v>
      </c>
    </row>
    <row r="94" spans="1:9" ht="15">
      <c r="A94" s="151">
        <v>140618</v>
      </c>
      <c r="B94" s="161" t="s">
        <v>561</v>
      </c>
      <c r="C94" s="158" t="s">
        <v>28</v>
      </c>
      <c r="D94" s="165" t="s">
        <v>629</v>
      </c>
      <c r="E94" s="171" t="s">
        <v>31</v>
      </c>
      <c r="F94" s="172" t="s">
        <v>629</v>
      </c>
      <c r="G94" s="158" t="s">
        <v>31</v>
      </c>
      <c r="H94" s="165" t="s">
        <v>629</v>
      </c>
      <c r="I94" s="177" t="s">
        <v>557</v>
      </c>
    </row>
    <row r="95" spans="1:9" ht="15">
      <c r="A95" s="151">
        <v>129598</v>
      </c>
      <c r="B95" s="161" t="s">
        <v>562</v>
      </c>
      <c r="C95" s="158" t="s">
        <v>44</v>
      </c>
      <c r="D95" s="165" t="s">
        <v>629</v>
      </c>
      <c r="E95" s="171" t="s">
        <v>28</v>
      </c>
      <c r="F95" s="172" t="s">
        <v>629</v>
      </c>
      <c r="G95" s="158" t="s">
        <v>31</v>
      </c>
      <c r="H95" s="165" t="s">
        <v>629</v>
      </c>
      <c r="I95" s="177" t="s">
        <v>557</v>
      </c>
    </row>
    <row r="96" spans="1:9" ht="15">
      <c r="A96" s="151">
        <v>19305</v>
      </c>
      <c r="B96" s="161" t="s">
        <v>563</v>
      </c>
      <c r="C96" s="158" t="s">
        <v>28</v>
      </c>
      <c r="D96" s="165" t="s">
        <v>629</v>
      </c>
      <c r="E96" s="171" t="s">
        <v>536</v>
      </c>
      <c r="F96" s="172" t="s">
        <v>629</v>
      </c>
      <c r="G96" s="158" t="s">
        <v>536</v>
      </c>
      <c r="H96" s="165" t="s">
        <v>629</v>
      </c>
      <c r="I96" s="177" t="s">
        <v>557</v>
      </c>
    </row>
    <row r="97" spans="1:9" ht="15.75" thickBot="1">
      <c r="A97" s="193">
        <v>158071</v>
      </c>
      <c r="B97" s="180" t="s">
        <v>559</v>
      </c>
      <c r="C97" s="181" t="s">
        <v>44</v>
      </c>
      <c r="D97" s="182" t="s">
        <v>629</v>
      </c>
      <c r="E97" s="183" t="s">
        <v>28</v>
      </c>
      <c r="F97" s="184" t="s">
        <v>629</v>
      </c>
      <c r="G97" s="181" t="s">
        <v>31</v>
      </c>
      <c r="H97" s="182" t="s">
        <v>629</v>
      </c>
      <c r="I97" s="185" t="s">
        <v>557</v>
      </c>
    </row>
    <row r="98" spans="1:9" ht="15">
      <c r="A98" s="186">
        <v>178385</v>
      </c>
      <c r="B98" s="187" t="s">
        <v>555</v>
      </c>
      <c r="C98" s="188" t="s">
        <v>44</v>
      </c>
      <c r="D98" s="189" t="s">
        <v>629</v>
      </c>
      <c r="E98" s="190" t="s">
        <v>31</v>
      </c>
      <c r="F98" s="191" t="s">
        <v>629</v>
      </c>
      <c r="G98" s="188" t="s">
        <v>536</v>
      </c>
      <c r="H98" s="189" t="s">
        <v>629</v>
      </c>
      <c r="I98" s="192" t="s">
        <v>554</v>
      </c>
    </row>
    <row r="99" spans="1:9" ht="15">
      <c r="A99" s="150">
        <v>126632</v>
      </c>
      <c r="B99" s="161" t="s">
        <v>380</v>
      </c>
      <c r="C99" s="158" t="s">
        <v>44</v>
      </c>
      <c r="D99" s="165" t="s">
        <v>629</v>
      </c>
      <c r="E99" s="171" t="s">
        <v>31</v>
      </c>
      <c r="F99" s="172" t="s">
        <v>629</v>
      </c>
      <c r="G99" s="158" t="s">
        <v>33</v>
      </c>
      <c r="H99" s="165" t="s">
        <v>629</v>
      </c>
      <c r="I99" s="177" t="s">
        <v>554</v>
      </c>
    </row>
    <row r="100" spans="1:9" ht="15">
      <c r="A100" s="150">
        <v>111241</v>
      </c>
      <c r="B100" s="161" t="s">
        <v>469</v>
      </c>
      <c r="C100" s="158" t="s">
        <v>536</v>
      </c>
      <c r="D100" s="165" t="s">
        <v>629</v>
      </c>
      <c r="E100" s="171" t="s">
        <v>536</v>
      </c>
      <c r="F100" s="172" t="s">
        <v>629</v>
      </c>
      <c r="G100" s="158" t="s">
        <v>33</v>
      </c>
      <c r="H100" s="165" t="s">
        <v>629</v>
      </c>
      <c r="I100" s="177" t="s">
        <v>554</v>
      </c>
    </row>
    <row r="101" spans="1:9" ht="15">
      <c r="A101" s="150">
        <v>18340</v>
      </c>
      <c r="B101" s="161" t="s">
        <v>390</v>
      </c>
      <c r="C101" s="158" t="s">
        <v>44</v>
      </c>
      <c r="D101" s="165" t="s">
        <v>629</v>
      </c>
      <c r="E101" s="171" t="s">
        <v>31</v>
      </c>
      <c r="F101" s="172" t="s">
        <v>629</v>
      </c>
      <c r="G101" s="158" t="s">
        <v>33</v>
      </c>
      <c r="H101" s="165" t="s">
        <v>629</v>
      </c>
      <c r="I101" s="177" t="s">
        <v>554</v>
      </c>
    </row>
    <row r="102" spans="1:9" ht="15.75" thickBot="1">
      <c r="A102" s="152">
        <v>18343</v>
      </c>
      <c r="B102" s="162" t="s">
        <v>308</v>
      </c>
      <c r="C102" s="159" t="s">
        <v>28</v>
      </c>
      <c r="D102" s="166" t="s">
        <v>629</v>
      </c>
      <c r="E102" s="173" t="s">
        <v>31</v>
      </c>
      <c r="F102" s="174" t="s">
        <v>629</v>
      </c>
      <c r="G102" s="159" t="s">
        <v>33</v>
      </c>
      <c r="H102" s="166" t="s">
        <v>629</v>
      </c>
      <c r="I102" s="178" t="s">
        <v>554</v>
      </c>
    </row>
    <row r="103" spans="1:9" ht="15">
      <c r="A103" s="153">
        <v>18715</v>
      </c>
      <c r="B103" s="160" t="s">
        <v>552</v>
      </c>
      <c r="C103" s="157" t="s">
        <v>536</v>
      </c>
      <c r="D103" s="164" t="s">
        <v>629</v>
      </c>
      <c r="E103" s="190" t="s">
        <v>536</v>
      </c>
      <c r="F103" s="191" t="s">
        <v>629</v>
      </c>
      <c r="G103" s="157" t="s">
        <v>536</v>
      </c>
      <c r="H103" s="164" t="s">
        <v>629</v>
      </c>
      <c r="I103" s="176" t="s">
        <v>545</v>
      </c>
    </row>
    <row r="104" spans="1:9" ht="15">
      <c r="A104" s="150">
        <v>11095</v>
      </c>
      <c r="B104" s="161" t="s">
        <v>231</v>
      </c>
      <c r="C104" s="158" t="s">
        <v>33</v>
      </c>
      <c r="D104" s="165" t="s">
        <v>629</v>
      </c>
      <c r="E104" s="171" t="s">
        <v>33</v>
      </c>
      <c r="F104" s="172" t="s">
        <v>629</v>
      </c>
      <c r="G104" s="158" t="s">
        <v>33</v>
      </c>
      <c r="H104" s="165" t="s">
        <v>629</v>
      </c>
      <c r="I104" s="177" t="s">
        <v>545</v>
      </c>
    </row>
    <row r="105" spans="1:9" ht="15">
      <c r="A105" s="150">
        <v>136415</v>
      </c>
      <c r="B105" s="161" t="s">
        <v>548</v>
      </c>
      <c r="C105" s="158" t="s">
        <v>42</v>
      </c>
      <c r="D105" s="165" t="s">
        <v>629</v>
      </c>
      <c r="E105" s="171" t="s">
        <v>536</v>
      </c>
      <c r="F105" s="172" t="s">
        <v>629</v>
      </c>
      <c r="G105" s="158" t="s">
        <v>536</v>
      </c>
      <c r="H105" s="165" t="s">
        <v>629</v>
      </c>
      <c r="I105" s="177" t="s">
        <v>545</v>
      </c>
    </row>
    <row r="106" spans="1:9" ht="15">
      <c r="A106" s="150">
        <v>160397</v>
      </c>
      <c r="B106" s="161" t="s">
        <v>546</v>
      </c>
      <c r="C106" s="158" t="s">
        <v>536</v>
      </c>
      <c r="D106" s="165" t="s">
        <v>629</v>
      </c>
      <c r="E106" s="171" t="s">
        <v>28</v>
      </c>
      <c r="F106" s="172" t="s">
        <v>629</v>
      </c>
      <c r="G106" s="158" t="s">
        <v>536</v>
      </c>
      <c r="H106" s="165" t="s">
        <v>629</v>
      </c>
      <c r="I106" s="177" t="s">
        <v>545</v>
      </c>
    </row>
    <row r="107" spans="1:9" ht="15">
      <c r="A107" s="150">
        <v>18709</v>
      </c>
      <c r="B107" s="161" t="s">
        <v>553</v>
      </c>
      <c r="C107" s="158" t="s">
        <v>31</v>
      </c>
      <c r="D107" s="165" t="s">
        <v>629</v>
      </c>
      <c r="E107" s="171" t="s">
        <v>25</v>
      </c>
      <c r="F107" s="172" t="s">
        <v>630</v>
      </c>
      <c r="G107" s="158" t="s">
        <v>35</v>
      </c>
      <c r="H107" s="165" t="s">
        <v>630</v>
      </c>
      <c r="I107" s="177" t="s">
        <v>545</v>
      </c>
    </row>
    <row r="108" spans="1:9" ht="15">
      <c r="A108" s="150">
        <v>19367</v>
      </c>
      <c r="B108" s="161" t="s">
        <v>549</v>
      </c>
      <c r="C108" s="158" t="s">
        <v>42</v>
      </c>
      <c r="D108" s="165" t="s">
        <v>629</v>
      </c>
      <c r="E108" s="171" t="s">
        <v>536</v>
      </c>
      <c r="F108" s="172" t="s">
        <v>629</v>
      </c>
      <c r="G108" s="158" t="s">
        <v>28</v>
      </c>
      <c r="H108" s="165" t="s">
        <v>629</v>
      </c>
      <c r="I108" s="177" t="s">
        <v>545</v>
      </c>
    </row>
    <row r="109" spans="1:9" ht="15">
      <c r="A109" s="150">
        <v>18887</v>
      </c>
      <c r="B109" s="161" t="s">
        <v>550</v>
      </c>
      <c r="C109" s="158" t="s">
        <v>28</v>
      </c>
      <c r="D109" s="165" t="s">
        <v>629</v>
      </c>
      <c r="E109" s="171" t="s">
        <v>536</v>
      </c>
      <c r="F109" s="172" t="s">
        <v>629</v>
      </c>
      <c r="G109" s="158" t="s">
        <v>536</v>
      </c>
      <c r="H109" s="165" t="s">
        <v>629</v>
      </c>
      <c r="I109" s="177" t="s">
        <v>545</v>
      </c>
    </row>
    <row r="110" spans="1:9" ht="15">
      <c r="A110" s="150">
        <v>18751</v>
      </c>
      <c r="B110" s="161" t="s">
        <v>551</v>
      </c>
      <c r="C110" s="158" t="s">
        <v>25</v>
      </c>
      <c r="D110" s="165" t="s">
        <v>630</v>
      </c>
      <c r="E110" s="171" t="s">
        <v>25</v>
      </c>
      <c r="F110" s="172" t="s">
        <v>630</v>
      </c>
      <c r="G110" s="158" t="s">
        <v>33</v>
      </c>
      <c r="H110" s="165" t="s">
        <v>629</v>
      </c>
      <c r="I110" s="177" t="s">
        <v>545</v>
      </c>
    </row>
    <row r="111" spans="1:9" ht="15.75" thickBot="1">
      <c r="A111" s="179">
        <v>150091</v>
      </c>
      <c r="B111" s="180" t="s">
        <v>547</v>
      </c>
      <c r="C111" s="181" t="s">
        <v>31</v>
      </c>
      <c r="D111" s="182" t="s">
        <v>629</v>
      </c>
      <c r="E111" s="173" t="s">
        <v>31</v>
      </c>
      <c r="F111" s="174" t="s">
        <v>629</v>
      </c>
      <c r="G111" s="181" t="s">
        <v>536</v>
      </c>
      <c r="H111" s="182" t="s">
        <v>629</v>
      </c>
      <c r="I111" s="185" t="s">
        <v>545</v>
      </c>
    </row>
    <row r="112" spans="1:9" ht="15">
      <c r="A112" s="186">
        <v>18812</v>
      </c>
      <c r="B112" s="187" t="s">
        <v>544</v>
      </c>
      <c r="C112" s="188" t="s">
        <v>25</v>
      </c>
      <c r="D112" s="189" t="s">
        <v>630</v>
      </c>
      <c r="E112" s="190" t="s">
        <v>25</v>
      </c>
      <c r="F112" s="191" t="s">
        <v>629</v>
      </c>
      <c r="G112" s="188" t="s">
        <v>33</v>
      </c>
      <c r="H112" s="189" t="s">
        <v>629</v>
      </c>
      <c r="I112" s="192" t="s">
        <v>541</v>
      </c>
    </row>
    <row r="113" spans="1:9" ht="15">
      <c r="A113" s="150">
        <v>137441</v>
      </c>
      <c r="B113" s="161" t="s">
        <v>271</v>
      </c>
      <c r="C113" s="158" t="s">
        <v>31</v>
      </c>
      <c r="D113" s="165" t="s">
        <v>629</v>
      </c>
      <c r="E113" s="171" t="s">
        <v>33</v>
      </c>
      <c r="F113" s="172" t="s">
        <v>629</v>
      </c>
      <c r="G113" s="158" t="s">
        <v>35</v>
      </c>
      <c r="H113" s="165" t="s">
        <v>630</v>
      </c>
      <c r="I113" s="177" t="s">
        <v>541</v>
      </c>
    </row>
    <row r="114" spans="1:9" ht="15">
      <c r="A114" s="150">
        <v>134974</v>
      </c>
      <c r="B114" s="161" t="s">
        <v>542</v>
      </c>
      <c r="C114" s="158" t="s">
        <v>31</v>
      </c>
      <c r="D114" s="165" t="s">
        <v>629</v>
      </c>
      <c r="E114" s="171" t="s">
        <v>33</v>
      </c>
      <c r="F114" s="172" t="s">
        <v>629</v>
      </c>
      <c r="G114" s="158" t="s">
        <v>33</v>
      </c>
      <c r="H114" s="165" t="s">
        <v>629</v>
      </c>
      <c r="I114" s="177" t="s">
        <v>541</v>
      </c>
    </row>
    <row r="115" spans="1:9" ht="15">
      <c r="A115" s="150">
        <v>18814</v>
      </c>
      <c r="B115" s="161" t="s">
        <v>248</v>
      </c>
      <c r="C115" s="158" t="s">
        <v>31</v>
      </c>
      <c r="D115" s="165" t="s">
        <v>629</v>
      </c>
      <c r="E115" s="171" t="s">
        <v>31</v>
      </c>
      <c r="F115" s="172" t="s">
        <v>629</v>
      </c>
      <c r="G115" s="158" t="s">
        <v>536</v>
      </c>
      <c r="H115" s="165" t="s">
        <v>629</v>
      </c>
      <c r="I115" s="177" t="s">
        <v>541</v>
      </c>
    </row>
    <row r="116" spans="1:9" ht="15">
      <c r="A116" s="150">
        <v>105085</v>
      </c>
      <c r="B116" s="161" t="s">
        <v>543</v>
      </c>
      <c r="C116" s="158" t="s">
        <v>44</v>
      </c>
      <c r="D116" s="165" t="s">
        <v>629</v>
      </c>
      <c r="E116" s="171" t="s">
        <v>28</v>
      </c>
      <c r="F116" s="172" t="s">
        <v>629</v>
      </c>
      <c r="G116" s="158" t="s">
        <v>28</v>
      </c>
      <c r="H116" s="165" t="s">
        <v>629</v>
      </c>
      <c r="I116" s="177" t="s">
        <v>541</v>
      </c>
    </row>
    <row r="117" spans="1:9" ht="15">
      <c r="A117" s="150">
        <v>105084</v>
      </c>
      <c r="B117" s="161" t="s">
        <v>251</v>
      </c>
      <c r="C117" s="158" t="s">
        <v>33</v>
      </c>
      <c r="D117" s="165" t="s">
        <v>629</v>
      </c>
      <c r="E117" s="171" t="s">
        <v>536</v>
      </c>
      <c r="F117" s="172" t="s">
        <v>629</v>
      </c>
      <c r="G117" s="158" t="s">
        <v>536</v>
      </c>
      <c r="H117" s="165" t="s">
        <v>629</v>
      </c>
      <c r="I117" s="177" t="s">
        <v>541</v>
      </c>
    </row>
    <row r="118" spans="1:9" ht="15.75" thickBot="1">
      <c r="A118" s="152">
        <v>19135</v>
      </c>
      <c r="B118" s="162" t="s">
        <v>252</v>
      </c>
      <c r="C118" s="159" t="s">
        <v>33</v>
      </c>
      <c r="D118" s="166" t="s">
        <v>629</v>
      </c>
      <c r="E118" s="173" t="s">
        <v>33</v>
      </c>
      <c r="F118" s="174" t="s">
        <v>629</v>
      </c>
      <c r="G118" s="159" t="s">
        <v>33</v>
      </c>
      <c r="H118" s="166" t="s">
        <v>629</v>
      </c>
      <c r="I118" s="178" t="s">
        <v>541</v>
      </c>
    </row>
    <row r="119" spans="1:9" ht="15">
      <c r="A119" s="153">
        <v>126663</v>
      </c>
      <c r="B119" s="160" t="s">
        <v>540</v>
      </c>
      <c r="C119" s="157" t="s">
        <v>44</v>
      </c>
      <c r="D119" s="164" t="s">
        <v>629</v>
      </c>
      <c r="E119" s="169" t="s">
        <v>536</v>
      </c>
      <c r="F119" s="170" t="s">
        <v>629</v>
      </c>
      <c r="G119" s="157" t="s">
        <v>536</v>
      </c>
      <c r="H119" s="164" t="s">
        <v>629</v>
      </c>
      <c r="I119" s="176" t="s">
        <v>330</v>
      </c>
    </row>
    <row r="120" spans="1:9" ht="15">
      <c r="A120" s="150">
        <v>159105</v>
      </c>
      <c r="B120" s="161" t="s">
        <v>538</v>
      </c>
      <c r="C120" s="158" t="s">
        <v>28</v>
      </c>
      <c r="D120" s="165" t="s">
        <v>629</v>
      </c>
      <c r="E120" s="171" t="s">
        <v>31</v>
      </c>
      <c r="F120" s="172" t="s">
        <v>629</v>
      </c>
      <c r="G120" s="158" t="s">
        <v>536</v>
      </c>
      <c r="H120" s="165" t="s">
        <v>629</v>
      </c>
      <c r="I120" s="177" t="s">
        <v>330</v>
      </c>
    </row>
    <row r="121" spans="1:9" ht="15">
      <c r="A121" s="150">
        <v>20779</v>
      </c>
      <c r="B121" s="161" t="s">
        <v>419</v>
      </c>
      <c r="C121" s="158" t="s">
        <v>28</v>
      </c>
      <c r="D121" s="165" t="s">
        <v>629</v>
      </c>
      <c r="E121" s="171" t="s">
        <v>536</v>
      </c>
      <c r="F121" s="172" t="s">
        <v>629</v>
      </c>
      <c r="G121" s="158" t="s">
        <v>536</v>
      </c>
      <c r="H121" s="165" t="s">
        <v>629</v>
      </c>
      <c r="I121" s="177" t="s">
        <v>330</v>
      </c>
    </row>
    <row r="122" spans="1:9" ht="15">
      <c r="A122" s="150">
        <v>150158</v>
      </c>
      <c r="B122" s="161" t="s">
        <v>539</v>
      </c>
      <c r="C122" s="158" t="s">
        <v>28</v>
      </c>
      <c r="D122" s="165" t="s">
        <v>629</v>
      </c>
      <c r="E122" s="171" t="s">
        <v>31</v>
      </c>
      <c r="F122" s="172" t="s">
        <v>629</v>
      </c>
      <c r="G122" s="158" t="s">
        <v>536</v>
      </c>
      <c r="H122" s="165" t="s">
        <v>629</v>
      </c>
      <c r="I122" s="177" t="s">
        <v>330</v>
      </c>
    </row>
    <row r="123" spans="1:9" ht="15">
      <c r="A123" s="150">
        <v>124564</v>
      </c>
      <c r="B123" s="161" t="s">
        <v>331</v>
      </c>
      <c r="C123" s="158" t="s">
        <v>28</v>
      </c>
      <c r="D123" s="165" t="s">
        <v>629</v>
      </c>
      <c r="E123" s="171" t="s">
        <v>31</v>
      </c>
      <c r="F123" s="172" t="s">
        <v>629</v>
      </c>
      <c r="G123" s="158" t="s">
        <v>31</v>
      </c>
      <c r="H123" s="165" t="s">
        <v>629</v>
      </c>
      <c r="I123" s="177" t="s">
        <v>330</v>
      </c>
    </row>
    <row r="124" spans="1:9" ht="15">
      <c r="A124" s="150">
        <v>153043</v>
      </c>
      <c r="B124" s="161" t="s">
        <v>332</v>
      </c>
      <c r="C124" s="158" t="s">
        <v>31</v>
      </c>
      <c r="D124" s="165" t="s">
        <v>629</v>
      </c>
      <c r="E124" s="171" t="s">
        <v>536</v>
      </c>
      <c r="F124" s="172" t="s">
        <v>629</v>
      </c>
      <c r="G124" s="158" t="s">
        <v>536</v>
      </c>
      <c r="H124" s="165" t="s">
        <v>629</v>
      </c>
      <c r="I124" s="177" t="s">
        <v>330</v>
      </c>
    </row>
    <row r="125" spans="1:9" ht="15.75" thickBot="1">
      <c r="A125" s="152">
        <v>18282</v>
      </c>
      <c r="B125" s="162" t="s">
        <v>471</v>
      </c>
      <c r="C125" s="159" t="s">
        <v>536</v>
      </c>
      <c r="D125" s="166" t="s">
        <v>629</v>
      </c>
      <c r="E125" s="173" t="s">
        <v>536</v>
      </c>
      <c r="F125" s="174" t="s">
        <v>629</v>
      </c>
      <c r="G125" s="159" t="s">
        <v>31</v>
      </c>
      <c r="H125" s="166" t="s">
        <v>629</v>
      </c>
      <c r="I125" s="178" t="s">
        <v>330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C2:X15"/>
  <sheetViews>
    <sheetView zoomScalePageLayoutView="0" workbookViewId="0" topLeftCell="A1">
      <selection activeCell="H15" sqref="H15"/>
    </sheetView>
  </sheetViews>
  <sheetFormatPr defaultColWidth="11.421875" defaultRowHeight="12.75"/>
  <cols>
    <col min="6" max="6" width="11.421875" style="0" customWidth="1"/>
    <col min="17" max="17" width="11.7109375" style="0" customWidth="1"/>
    <col min="18" max="24" width="11.421875" style="0" hidden="1" customWidth="1"/>
  </cols>
  <sheetData>
    <row r="2" spans="3:16" ht="12.75">
      <c r="C2" s="197" t="s">
        <v>17</v>
      </c>
      <c r="D2" s="197"/>
      <c r="E2" s="197"/>
      <c r="F2" s="197"/>
      <c r="G2" s="33"/>
      <c r="H2" s="197" t="s">
        <v>18</v>
      </c>
      <c r="I2" s="197"/>
      <c r="J2" s="197"/>
      <c r="K2" s="197"/>
      <c r="M2" s="197" t="s">
        <v>41</v>
      </c>
      <c r="N2" s="197"/>
      <c r="O2" s="197"/>
      <c r="P2" s="197"/>
    </row>
    <row r="3" spans="3:23" ht="12.75">
      <c r="C3" s="26" t="s">
        <v>40</v>
      </c>
      <c r="D3" s="26" t="s">
        <v>26</v>
      </c>
      <c r="E3" s="26" t="s">
        <v>27</v>
      </c>
      <c r="F3" s="26" t="s">
        <v>10</v>
      </c>
      <c r="G3" s="34"/>
      <c r="H3" s="26" t="s">
        <v>40</v>
      </c>
      <c r="I3" s="26" t="s">
        <v>26</v>
      </c>
      <c r="J3" s="26" t="s">
        <v>27</v>
      </c>
      <c r="K3" s="26" t="s">
        <v>10</v>
      </c>
      <c r="M3" s="26" t="s">
        <v>40</v>
      </c>
      <c r="N3" s="26" t="s">
        <v>26</v>
      </c>
      <c r="O3" s="26" t="s">
        <v>27</v>
      </c>
      <c r="P3" s="26" t="s">
        <v>10</v>
      </c>
      <c r="R3" s="195" t="s">
        <v>17</v>
      </c>
      <c r="S3" s="196"/>
      <c r="T3" s="195" t="s">
        <v>18</v>
      </c>
      <c r="U3" s="196"/>
      <c r="V3" s="195" t="s">
        <v>41</v>
      </c>
      <c r="W3" s="196"/>
    </row>
    <row r="4" spans="3:24" ht="25.5">
      <c r="C4" s="29" t="s">
        <v>42</v>
      </c>
      <c r="D4" s="29" t="s">
        <v>29</v>
      </c>
      <c r="E4" s="29" t="s">
        <v>43</v>
      </c>
      <c r="F4" s="43">
        <v>50</v>
      </c>
      <c r="G4" s="35"/>
      <c r="H4" s="31" t="s">
        <v>28</v>
      </c>
      <c r="I4" s="31" t="s">
        <v>29</v>
      </c>
      <c r="J4" s="31" t="s">
        <v>51</v>
      </c>
      <c r="K4" s="41">
        <v>40</v>
      </c>
      <c r="M4" s="27" t="s">
        <v>28</v>
      </c>
      <c r="N4" s="27" t="s">
        <v>29</v>
      </c>
      <c r="O4" s="27" t="s">
        <v>30</v>
      </c>
      <c r="P4" s="39">
        <v>15</v>
      </c>
      <c r="R4" s="53" t="s">
        <v>33</v>
      </c>
      <c r="S4" s="25">
        <v>200</v>
      </c>
      <c r="T4" s="54" t="s">
        <v>33</v>
      </c>
      <c r="U4" s="25">
        <v>80</v>
      </c>
      <c r="V4" s="54" t="s">
        <v>33</v>
      </c>
      <c r="W4" s="25">
        <v>25</v>
      </c>
      <c r="X4" s="62" t="s">
        <v>188</v>
      </c>
    </row>
    <row r="5" spans="3:24" ht="25.5">
      <c r="C5" s="30" t="s">
        <v>44</v>
      </c>
      <c r="D5" s="30" t="s">
        <v>29</v>
      </c>
      <c r="E5" s="30" t="s">
        <v>45</v>
      </c>
      <c r="F5" s="44">
        <v>70</v>
      </c>
      <c r="G5" s="35"/>
      <c r="H5" s="32" t="s">
        <v>31</v>
      </c>
      <c r="I5" s="32" t="s">
        <v>29</v>
      </c>
      <c r="J5" s="32" t="s">
        <v>52</v>
      </c>
      <c r="K5" s="42">
        <v>60</v>
      </c>
      <c r="M5" s="28" t="s">
        <v>31</v>
      </c>
      <c r="N5" s="28" t="s">
        <v>29</v>
      </c>
      <c r="O5" s="28" t="s">
        <v>32</v>
      </c>
      <c r="P5" s="40">
        <v>20</v>
      </c>
      <c r="R5" s="53" t="s">
        <v>31</v>
      </c>
      <c r="S5" s="25">
        <v>150</v>
      </c>
      <c r="T5" s="54" t="s">
        <v>31</v>
      </c>
      <c r="U5" s="25">
        <v>60</v>
      </c>
      <c r="V5" s="54" t="s">
        <v>31</v>
      </c>
      <c r="W5" s="25">
        <v>20</v>
      </c>
      <c r="X5" s="54" t="s">
        <v>190</v>
      </c>
    </row>
    <row r="6" spans="3:23" ht="25.5">
      <c r="C6" s="29" t="s">
        <v>28</v>
      </c>
      <c r="D6" s="29" t="s">
        <v>29</v>
      </c>
      <c r="E6" s="29" t="s">
        <v>46</v>
      </c>
      <c r="F6" s="43">
        <v>100</v>
      </c>
      <c r="G6" s="35"/>
      <c r="H6" s="31" t="s">
        <v>33</v>
      </c>
      <c r="I6" s="31" t="s">
        <v>29</v>
      </c>
      <c r="J6" s="31" t="s">
        <v>53</v>
      </c>
      <c r="K6" s="41">
        <v>80</v>
      </c>
      <c r="M6" s="27" t="s">
        <v>33</v>
      </c>
      <c r="N6" s="27" t="s">
        <v>29</v>
      </c>
      <c r="O6" s="27" t="s">
        <v>34</v>
      </c>
      <c r="P6" s="39">
        <v>25</v>
      </c>
      <c r="R6" s="53" t="s">
        <v>28</v>
      </c>
      <c r="S6" s="25">
        <v>100</v>
      </c>
      <c r="T6" s="54" t="s">
        <v>28</v>
      </c>
      <c r="U6" s="25">
        <v>40</v>
      </c>
      <c r="V6" s="54" t="s">
        <v>28</v>
      </c>
      <c r="W6" s="25">
        <v>15</v>
      </c>
    </row>
    <row r="7" spans="3:19" ht="25.5">
      <c r="C7" s="30" t="s">
        <v>31</v>
      </c>
      <c r="D7" s="30" t="s">
        <v>29</v>
      </c>
      <c r="E7" s="30" t="s">
        <v>47</v>
      </c>
      <c r="F7" s="44">
        <v>150</v>
      </c>
      <c r="G7" s="35"/>
      <c r="H7" s="32" t="s">
        <v>25</v>
      </c>
      <c r="I7" s="32" t="s">
        <v>54</v>
      </c>
      <c r="J7" s="32" t="s">
        <v>29</v>
      </c>
      <c r="K7" s="42">
        <v>100</v>
      </c>
      <c r="M7" s="28" t="s">
        <v>35</v>
      </c>
      <c r="N7" s="28" t="s">
        <v>36</v>
      </c>
      <c r="O7" s="28" t="s">
        <v>29</v>
      </c>
      <c r="P7" s="40">
        <v>30</v>
      </c>
      <c r="R7" s="53" t="s">
        <v>44</v>
      </c>
      <c r="S7" s="25">
        <v>70</v>
      </c>
    </row>
    <row r="8" spans="3:19" ht="25.5">
      <c r="C8" s="29" t="s">
        <v>33</v>
      </c>
      <c r="D8" s="29" t="s">
        <v>29</v>
      </c>
      <c r="E8" s="29" t="s">
        <v>48</v>
      </c>
      <c r="F8" s="43" t="s">
        <v>176</v>
      </c>
      <c r="G8" s="35"/>
      <c r="H8" s="31" t="s">
        <v>38</v>
      </c>
      <c r="I8" s="31" t="s">
        <v>55</v>
      </c>
      <c r="J8" s="31" t="s">
        <v>29</v>
      </c>
      <c r="K8" s="41"/>
      <c r="M8" s="27" t="s">
        <v>25</v>
      </c>
      <c r="N8" s="27" t="s">
        <v>37</v>
      </c>
      <c r="O8" s="27" t="s">
        <v>29</v>
      </c>
      <c r="P8" s="39">
        <v>35</v>
      </c>
      <c r="R8" s="53" t="s">
        <v>42</v>
      </c>
      <c r="S8" s="25">
        <v>50</v>
      </c>
    </row>
    <row r="9" spans="3:16" ht="25.5">
      <c r="C9" s="30" t="s">
        <v>25</v>
      </c>
      <c r="D9" s="30" t="s">
        <v>49</v>
      </c>
      <c r="E9" s="30" t="s">
        <v>29</v>
      </c>
      <c r="F9" s="44" t="s">
        <v>177</v>
      </c>
      <c r="G9" s="35"/>
      <c r="H9" s="35"/>
      <c r="I9" s="35"/>
      <c r="J9" s="35"/>
      <c r="K9" s="35"/>
      <c r="M9" s="28" t="s">
        <v>38</v>
      </c>
      <c r="N9" s="28" t="s">
        <v>39</v>
      </c>
      <c r="O9" s="28" t="s">
        <v>29</v>
      </c>
      <c r="P9" s="40">
        <v>40</v>
      </c>
    </row>
    <row r="10" spans="3:20" ht="19.5" customHeight="1">
      <c r="C10" s="29" t="s">
        <v>38</v>
      </c>
      <c r="D10" s="29" t="s">
        <v>50</v>
      </c>
      <c r="E10" s="29" t="s">
        <v>29</v>
      </c>
      <c r="F10" s="36"/>
      <c r="G10" s="35"/>
      <c r="H10" s="35"/>
      <c r="I10" s="35"/>
      <c r="J10" s="35"/>
      <c r="K10" s="35"/>
      <c r="R10" s="17">
        <f>CODE(R4)+CODE(R5)+CODE(R6)+CODE(R4)</f>
        <v>320</v>
      </c>
      <c r="S10" s="17">
        <f>CODE(R5)+CODE(R6)+CODE(R7)+CODE(R8)</f>
        <v>328</v>
      </c>
      <c r="T10" s="17">
        <f>CODE(R4)+CODE(R5)+CODE(R6)+CODE(R7)</f>
        <v>324</v>
      </c>
    </row>
    <row r="12" spans="18:20" ht="12.75">
      <c r="R12" s="54" t="s">
        <v>201</v>
      </c>
      <c r="S12" s="54" t="s">
        <v>202</v>
      </c>
      <c r="T12" s="54" t="s">
        <v>200</v>
      </c>
    </row>
    <row r="14" ht="12.75">
      <c r="O14" s="15"/>
    </row>
    <row r="15" ht="18">
      <c r="H15" s="71" t="s">
        <v>194</v>
      </c>
    </row>
  </sheetData>
  <sheetProtection selectLockedCells="1"/>
  <mergeCells count="6">
    <mergeCell ref="V3:W3"/>
    <mergeCell ref="C2:F2"/>
    <mergeCell ref="H2:K2"/>
    <mergeCell ref="M2:P2"/>
    <mergeCell ref="R3:S3"/>
    <mergeCell ref="T3:U3"/>
  </mergeCells>
  <hyperlinks>
    <hyperlink ref="H15" location="' Challenge J FOULON 2019-2020'!A1" display="' RETOUR feuille de match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theme="3" tint="0.5999900102615356"/>
  </sheetPr>
  <dimension ref="A1:T433"/>
  <sheetViews>
    <sheetView zoomScalePageLayoutView="0" workbookViewId="0" topLeftCell="A1">
      <pane ySplit="2" topLeftCell="A38" activePane="bottomLeft" state="frozen"/>
      <selection pane="topLeft" activeCell="A1" sqref="A1"/>
      <selection pane="bottomLeft" activeCell="C2" sqref="C2:H2"/>
    </sheetView>
  </sheetViews>
  <sheetFormatPr defaultColWidth="11.421875" defaultRowHeight="12.75"/>
  <cols>
    <col min="1" max="1" width="13.7109375" style="0" customWidth="1"/>
    <col min="2" max="2" width="38.7109375" style="82" customWidth="1"/>
    <col min="3" max="3" width="10.7109375" style="17" customWidth="1"/>
    <col min="4" max="4" width="8.7109375" style="25" customWidth="1"/>
    <col min="5" max="5" width="9.7109375" style="17" customWidth="1"/>
    <col min="6" max="6" width="15.7109375" style="0" customWidth="1"/>
    <col min="7" max="7" width="13.421875" style="17" customWidth="1"/>
    <col min="8" max="8" width="41.8515625" style="0" customWidth="1"/>
    <col min="9" max="9" width="25.7109375" style="25" customWidth="1"/>
    <col min="11" max="11" width="17.00390625" style="0" customWidth="1"/>
    <col min="14" max="14" width="11.421875" style="0" customWidth="1"/>
    <col min="15" max="18" width="11.421875" style="0" hidden="1" customWidth="1"/>
    <col min="19" max="19" width="16.28125" style="0" hidden="1" customWidth="1"/>
    <col min="20" max="20" width="11.421875" style="0" hidden="1" customWidth="1"/>
    <col min="21" max="21" width="11.421875" style="0" customWidth="1"/>
  </cols>
  <sheetData>
    <row r="1" spans="1:11" ht="12.75">
      <c r="A1" s="46"/>
      <c r="B1" s="77"/>
      <c r="C1" s="47"/>
      <c r="D1" s="48"/>
      <c r="E1" s="47"/>
      <c r="F1" s="46"/>
      <c r="G1" s="47"/>
      <c r="H1" s="46"/>
      <c r="I1" s="48"/>
      <c r="J1" s="198" t="s">
        <v>196</v>
      </c>
      <c r="K1" s="198"/>
    </row>
    <row r="2" spans="1:11" ht="39" customHeight="1">
      <c r="A2" s="49" t="s">
        <v>155</v>
      </c>
      <c r="B2" s="81" t="s">
        <v>187</v>
      </c>
      <c r="C2" s="64" t="s">
        <v>150</v>
      </c>
      <c r="D2" s="64" t="s">
        <v>186</v>
      </c>
      <c r="E2" s="49" t="s">
        <v>166</v>
      </c>
      <c r="F2" s="49" t="s">
        <v>477</v>
      </c>
      <c r="G2" s="49" t="s">
        <v>478</v>
      </c>
      <c r="H2" s="49" t="s">
        <v>149</v>
      </c>
      <c r="I2" s="48"/>
      <c r="J2" s="198"/>
      <c r="K2" s="198"/>
    </row>
    <row r="3" spans="1:9" ht="12.75">
      <c r="A3" s="99">
        <v>144045</v>
      </c>
      <c r="B3" s="99" t="s">
        <v>495</v>
      </c>
      <c r="C3" s="101" t="s">
        <v>44</v>
      </c>
      <c r="D3" s="102" t="s">
        <v>190</v>
      </c>
      <c r="E3" s="103">
        <v>70</v>
      </c>
      <c r="F3" s="99">
        <v>1.87</v>
      </c>
      <c r="G3" s="103">
        <v>1.49</v>
      </c>
      <c r="H3" s="104" t="s">
        <v>496</v>
      </c>
      <c r="I3" s="105" t="s">
        <v>57</v>
      </c>
    </row>
    <row r="4" spans="1:9" ht="12.75">
      <c r="A4" s="99">
        <v>132387</v>
      </c>
      <c r="B4" s="99" t="s">
        <v>497</v>
      </c>
      <c r="C4" s="101" t="s">
        <v>28</v>
      </c>
      <c r="D4" s="102" t="s">
        <v>190</v>
      </c>
      <c r="E4" s="103">
        <v>100</v>
      </c>
      <c r="F4" s="99">
        <v>3.03</v>
      </c>
      <c r="G4" s="103">
        <v>2.43</v>
      </c>
      <c r="H4" s="104" t="s">
        <v>496</v>
      </c>
      <c r="I4" s="105" t="s">
        <v>57</v>
      </c>
    </row>
    <row r="5" spans="1:9" ht="12.75">
      <c r="A5" s="99">
        <v>19213</v>
      </c>
      <c r="B5" s="99" t="s">
        <v>498</v>
      </c>
      <c r="C5" s="101" t="s">
        <v>31</v>
      </c>
      <c r="D5" s="102" t="s">
        <v>190</v>
      </c>
      <c r="E5" s="103">
        <v>150</v>
      </c>
      <c r="F5" s="99">
        <v>5.73</v>
      </c>
      <c r="G5" s="103">
        <v>4.58</v>
      </c>
      <c r="H5" s="104" t="s">
        <v>496</v>
      </c>
      <c r="I5" s="105" t="s">
        <v>57</v>
      </c>
    </row>
    <row r="6" spans="1:9" ht="12.75">
      <c r="A6" s="99">
        <v>160021</v>
      </c>
      <c r="B6" s="99" t="s">
        <v>499</v>
      </c>
      <c r="C6" s="101" t="s">
        <v>42</v>
      </c>
      <c r="D6" s="102" t="s">
        <v>190</v>
      </c>
      <c r="E6" s="103">
        <v>50</v>
      </c>
      <c r="F6" s="99">
        <v>0.84</v>
      </c>
      <c r="G6" s="103">
        <v>0.67</v>
      </c>
      <c r="H6" s="104" t="s">
        <v>496</v>
      </c>
      <c r="I6" s="105" t="s">
        <v>57</v>
      </c>
    </row>
    <row r="7" spans="1:9" ht="12.75">
      <c r="A7" s="99">
        <v>160020</v>
      </c>
      <c r="B7" s="99" t="s">
        <v>500</v>
      </c>
      <c r="C7" s="101" t="s">
        <v>42</v>
      </c>
      <c r="D7" s="102" t="s">
        <v>190</v>
      </c>
      <c r="E7" s="103">
        <v>50</v>
      </c>
      <c r="F7" s="99">
        <v>1.18</v>
      </c>
      <c r="G7" s="103">
        <v>0.94</v>
      </c>
      <c r="H7" s="104" t="s">
        <v>496</v>
      </c>
      <c r="I7" s="105" t="s">
        <v>57</v>
      </c>
    </row>
    <row r="8" spans="1:9" ht="12.75">
      <c r="A8" s="99">
        <v>18520</v>
      </c>
      <c r="B8" s="99" t="s">
        <v>501</v>
      </c>
      <c r="C8" s="101" t="s">
        <v>44</v>
      </c>
      <c r="D8" s="102" t="s">
        <v>190</v>
      </c>
      <c r="E8" s="103">
        <v>70</v>
      </c>
      <c r="F8" s="99">
        <v>1.71</v>
      </c>
      <c r="G8" s="103">
        <v>1.36</v>
      </c>
      <c r="H8" s="104" t="s">
        <v>496</v>
      </c>
      <c r="I8" s="105" t="s">
        <v>57</v>
      </c>
    </row>
    <row r="9" spans="1:9" ht="12.75">
      <c r="A9" s="99">
        <v>18946</v>
      </c>
      <c r="B9" s="99" t="s">
        <v>502</v>
      </c>
      <c r="C9" s="101" t="s">
        <v>44</v>
      </c>
      <c r="D9" s="102" t="s">
        <v>190</v>
      </c>
      <c r="E9" s="103">
        <v>70</v>
      </c>
      <c r="F9" s="99">
        <v>1.79</v>
      </c>
      <c r="G9" s="103">
        <v>1.43</v>
      </c>
      <c r="H9" s="104" t="s">
        <v>496</v>
      </c>
      <c r="I9" s="105" t="s">
        <v>57</v>
      </c>
    </row>
    <row r="10" spans="1:9" ht="12.75">
      <c r="A10" s="99">
        <v>18764</v>
      </c>
      <c r="B10" s="99" t="s">
        <v>503</v>
      </c>
      <c r="C10" s="101" t="s">
        <v>31</v>
      </c>
      <c r="D10" s="102" t="s">
        <v>190</v>
      </c>
      <c r="E10" s="103">
        <v>150</v>
      </c>
      <c r="F10" s="99">
        <v>5.95</v>
      </c>
      <c r="G10" s="103">
        <v>4.76</v>
      </c>
      <c r="H10" s="104" t="s">
        <v>496</v>
      </c>
      <c r="I10" s="105" t="s">
        <v>57</v>
      </c>
    </row>
    <row r="11" spans="1:9" ht="12.75">
      <c r="A11" s="99">
        <v>104900</v>
      </c>
      <c r="B11" s="99" t="s">
        <v>504</v>
      </c>
      <c r="C11" s="101" t="s">
        <v>44</v>
      </c>
      <c r="D11" s="102" t="s">
        <v>190</v>
      </c>
      <c r="E11" s="103">
        <v>70</v>
      </c>
      <c r="F11" s="99">
        <v>1.47</v>
      </c>
      <c r="G11" s="103">
        <v>1.17</v>
      </c>
      <c r="H11" s="104" t="s">
        <v>496</v>
      </c>
      <c r="I11" s="105" t="s">
        <v>57</v>
      </c>
    </row>
    <row r="12" spans="1:9" ht="12.75">
      <c r="A12" s="99">
        <v>141126</v>
      </c>
      <c r="B12" s="99" t="s">
        <v>505</v>
      </c>
      <c r="C12" s="101" t="s">
        <v>31</v>
      </c>
      <c r="D12" s="102" t="s">
        <v>190</v>
      </c>
      <c r="E12" s="103">
        <v>150</v>
      </c>
      <c r="F12" s="99">
        <v>5.25</v>
      </c>
      <c r="G12" s="103">
        <v>4.2</v>
      </c>
      <c r="H12" s="104" t="s">
        <v>496</v>
      </c>
      <c r="I12" s="105" t="s">
        <v>57</v>
      </c>
    </row>
    <row r="13" spans="1:9" ht="12.75">
      <c r="A13" s="99">
        <v>18977</v>
      </c>
      <c r="B13" s="99" t="s">
        <v>506</v>
      </c>
      <c r="C13" s="101" t="s">
        <v>31</v>
      </c>
      <c r="D13" s="102" t="s">
        <v>190</v>
      </c>
      <c r="E13" s="103">
        <v>150</v>
      </c>
      <c r="F13" s="99">
        <v>4.53</v>
      </c>
      <c r="G13" s="103">
        <v>3.62</v>
      </c>
      <c r="H13" s="104" t="s">
        <v>496</v>
      </c>
      <c r="I13" s="105" t="s">
        <v>57</v>
      </c>
    </row>
    <row r="14" spans="1:9" ht="12.75">
      <c r="A14" s="99">
        <v>167858</v>
      </c>
      <c r="B14" s="99" t="s">
        <v>507</v>
      </c>
      <c r="C14" s="101" t="s">
        <v>28</v>
      </c>
      <c r="D14" s="102" t="s">
        <v>190</v>
      </c>
      <c r="E14" s="103">
        <v>100</v>
      </c>
      <c r="F14" s="99">
        <v>2.54</v>
      </c>
      <c r="G14" s="103">
        <v>2.03</v>
      </c>
      <c r="H14" s="104" t="s">
        <v>496</v>
      </c>
      <c r="I14" s="105" t="s">
        <v>57</v>
      </c>
    </row>
    <row r="15" spans="1:9" ht="12.75">
      <c r="A15" s="99">
        <v>18978</v>
      </c>
      <c r="B15" s="99" t="s">
        <v>508</v>
      </c>
      <c r="C15" s="101" t="s">
        <v>44</v>
      </c>
      <c r="D15" s="102" t="s">
        <v>190</v>
      </c>
      <c r="E15" s="103">
        <v>70</v>
      </c>
      <c r="F15" s="99">
        <v>1.48</v>
      </c>
      <c r="G15" s="103">
        <v>1.19</v>
      </c>
      <c r="H15" s="104" t="s">
        <v>496</v>
      </c>
      <c r="I15" s="105" t="s">
        <v>57</v>
      </c>
    </row>
    <row r="16" spans="1:9" ht="12.75">
      <c r="A16" s="99">
        <v>18765</v>
      </c>
      <c r="B16" s="99" t="s">
        <v>509</v>
      </c>
      <c r="C16" s="101" t="s">
        <v>28</v>
      </c>
      <c r="D16" s="102" t="s">
        <v>190</v>
      </c>
      <c r="E16" s="103">
        <v>100</v>
      </c>
      <c r="F16" s="99">
        <v>3.06</v>
      </c>
      <c r="G16" s="103">
        <v>2.44</v>
      </c>
      <c r="H16" s="104" t="s">
        <v>496</v>
      </c>
      <c r="I16" s="105" t="s">
        <v>57</v>
      </c>
    </row>
    <row r="17" spans="1:9" ht="12.75">
      <c r="A17" s="99">
        <v>123710</v>
      </c>
      <c r="B17" s="99" t="s">
        <v>510</v>
      </c>
      <c r="C17" s="101" t="s">
        <v>44</v>
      </c>
      <c r="D17" s="102" t="s">
        <v>190</v>
      </c>
      <c r="E17" s="103">
        <v>70</v>
      </c>
      <c r="F17" s="99">
        <v>2.03</v>
      </c>
      <c r="G17" s="103">
        <v>1.62</v>
      </c>
      <c r="H17" s="104" t="s">
        <v>496</v>
      </c>
      <c r="I17" s="105" t="s">
        <v>57</v>
      </c>
    </row>
    <row r="18" spans="1:9" ht="12.75">
      <c r="A18" s="99">
        <v>123911</v>
      </c>
      <c r="B18" s="99" t="s">
        <v>511</v>
      </c>
      <c r="C18" s="101" t="s">
        <v>28</v>
      </c>
      <c r="D18" s="102" t="s">
        <v>190</v>
      </c>
      <c r="E18" s="103">
        <v>100</v>
      </c>
      <c r="F18" s="99">
        <v>3.33</v>
      </c>
      <c r="G18" s="103">
        <v>2.66</v>
      </c>
      <c r="H18" s="104" t="s">
        <v>496</v>
      </c>
      <c r="I18" s="105" t="s">
        <v>57</v>
      </c>
    </row>
    <row r="19" spans="1:9" ht="12.75">
      <c r="A19" s="99">
        <v>152627</v>
      </c>
      <c r="B19" s="99" t="s">
        <v>512</v>
      </c>
      <c r="C19" s="101" t="s">
        <v>42</v>
      </c>
      <c r="D19" s="102" t="s">
        <v>190</v>
      </c>
      <c r="E19" s="103">
        <v>50</v>
      </c>
      <c r="F19" s="99">
        <v>0.96</v>
      </c>
      <c r="G19" s="103">
        <v>0.76</v>
      </c>
      <c r="H19" s="104" t="s">
        <v>496</v>
      </c>
      <c r="I19" s="105" t="s">
        <v>57</v>
      </c>
    </row>
    <row r="20" spans="1:9" ht="12.75">
      <c r="A20" s="99">
        <v>13996</v>
      </c>
      <c r="B20" s="99" t="s">
        <v>513</v>
      </c>
      <c r="C20" s="101" t="s">
        <v>44</v>
      </c>
      <c r="D20" s="102" t="s">
        <v>190</v>
      </c>
      <c r="E20" s="103">
        <v>70</v>
      </c>
      <c r="F20" s="99">
        <v>1.3</v>
      </c>
      <c r="G20" s="103">
        <v>1.04</v>
      </c>
      <c r="H20" s="104" t="s">
        <v>496</v>
      </c>
      <c r="I20" s="105" t="s">
        <v>57</v>
      </c>
    </row>
    <row r="21" spans="1:9" ht="12.75">
      <c r="A21" s="99">
        <v>135683</v>
      </c>
      <c r="B21" s="99" t="s">
        <v>514</v>
      </c>
      <c r="C21" s="101" t="s">
        <v>44</v>
      </c>
      <c r="D21" s="102" t="s">
        <v>190</v>
      </c>
      <c r="E21" s="103">
        <v>70</v>
      </c>
      <c r="F21" s="99">
        <v>1.4</v>
      </c>
      <c r="G21" s="103">
        <v>1.12</v>
      </c>
      <c r="H21" s="104" t="s">
        <v>496</v>
      </c>
      <c r="I21" s="105" t="s">
        <v>57</v>
      </c>
    </row>
    <row r="22" spans="1:9" ht="12.75">
      <c r="A22">
        <v>18746</v>
      </c>
      <c r="B22" s="82" t="s">
        <v>217</v>
      </c>
      <c r="C22" t="s">
        <v>33</v>
      </c>
      <c r="D22" s="25" t="s">
        <v>190</v>
      </c>
      <c r="E22">
        <v>200</v>
      </c>
      <c r="F22">
        <v>9.34</v>
      </c>
      <c r="G22">
        <v>7.47</v>
      </c>
      <c r="H22" t="s">
        <v>218</v>
      </c>
      <c r="I22" t="s">
        <v>57</v>
      </c>
    </row>
    <row r="23" spans="1:9" ht="12.75">
      <c r="A23">
        <v>131650</v>
      </c>
      <c r="B23" s="82" t="s">
        <v>219</v>
      </c>
      <c r="C23" t="s">
        <v>33</v>
      </c>
      <c r="D23" s="25" t="s">
        <v>190</v>
      </c>
      <c r="E23">
        <v>200</v>
      </c>
      <c r="F23">
        <v>6.22</v>
      </c>
      <c r="G23">
        <v>4.97</v>
      </c>
      <c r="H23" t="s">
        <v>218</v>
      </c>
      <c r="I23" t="s">
        <v>57</v>
      </c>
    </row>
    <row r="24" spans="1:9" ht="12.75">
      <c r="A24">
        <v>162880</v>
      </c>
      <c r="B24" s="82" t="s">
        <v>253</v>
      </c>
      <c r="C24" t="s">
        <v>31</v>
      </c>
      <c r="D24" s="25" t="s">
        <v>190</v>
      </c>
      <c r="E24">
        <v>150</v>
      </c>
      <c r="F24">
        <v>4.46</v>
      </c>
      <c r="G24">
        <v>3.57</v>
      </c>
      <c r="H24" t="s">
        <v>218</v>
      </c>
      <c r="I24" t="s">
        <v>57</v>
      </c>
    </row>
    <row r="25" spans="1:9" ht="12.75">
      <c r="A25">
        <v>19113</v>
      </c>
      <c r="B25" s="82" t="s">
        <v>85</v>
      </c>
      <c r="C25" t="s">
        <v>28</v>
      </c>
      <c r="D25" s="25" t="s">
        <v>190</v>
      </c>
      <c r="E25">
        <v>100</v>
      </c>
      <c r="F25">
        <v>2.86</v>
      </c>
      <c r="G25">
        <v>1.23</v>
      </c>
      <c r="H25" t="s">
        <v>218</v>
      </c>
      <c r="I25" t="s">
        <v>57</v>
      </c>
    </row>
    <row r="26" spans="1:9" ht="12.75">
      <c r="A26">
        <v>18682</v>
      </c>
      <c r="B26" s="82" t="s">
        <v>278</v>
      </c>
      <c r="C26" t="s">
        <v>28</v>
      </c>
      <c r="D26" s="25" t="s">
        <v>190</v>
      </c>
      <c r="E26">
        <v>100</v>
      </c>
      <c r="F26">
        <v>2.79</v>
      </c>
      <c r="G26">
        <v>2.23</v>
      </c>
      <c r="H26" t="s">
        <v>218</v>
      </c>
      <c r="I26" t="s">
        <v>57</v>
      </c>
    </row>
    <row r="27" spans="1:9" ht="12.75">
      <c r="A27">
        <v>18679</v>
      </c>
      <c r="B27" s="82" t="s">
        <v>279</v>
      </c>
      <c r="C27" t="s">
        <v>28</v>
      </c>
      <c r="D27" s="25" t="s">
        <v>190</v>
      </c>
      <c r="E27">
        <v>100</v>
      </c>
      <c r="F27">
        <v>3.61</v>
      </c>
      <c r="G27">
        <v>2.89</v>
      </c>
      <c r="H27" t="s">
        <v>218</v>
      </c>
      <c r="I27" t="s">
        <v>57</v>
      </c>
    </row>
    <row r="28" spans="1:9" ht="12.75">
      <c r="A28">
        <v>147965</v>
      </c>
      <c r="B28" s="82" t="s">
        <v>280</v>
      </c>
      <c r="C28" t="s">
        <v>28</v>
      </c>
      <c r="D28" s="25" t="s">
        <v>190</v>
      </c>
      <c r="E28">
        <v>100</v>
      </c>
      <c r="F28">
        <v>3.14</v>
      </c>
      <c r="G28">
        <v>2.51</v>
      </c>
      <c r="H28" t="s">
        <v>218</v>
      </c>
      <c r="I28" t="s">
        <v>57</v>
      </c>
    </row>
    <row r="29" spans="1:9" ht="12.75">
      <c r="A29">
        <v>18685</v>
      </c>
      <c r="B29" s="82" t="s">
        <v>281</v>
      </c>
      <c r="C29" t="s">
        <v>28</v>
      </c>
      <c r="D29" s="25" t="s">
        <v>190</v>
      </c>
      <c r="E29">
        <v>100</v>
      </c>
      <c r="F29">
        <v>2.56</v>
      </c>
      <c r="G29">
        <v>2.05</v>
      </c>
      <c r="H29" t="s">
        <v>218</v>
      </c>
      <c r="I29" t="s">
        <v>57</v>
      </c>
    </row>
    <row r="30" spans="1:9" ht="12.75">
      <c r="A30">
        <v>145464</v>
      </c>
      <c r="B30" s="82" t="s">
        <v>282</v>
      </c>
      <c r="C30" t="s">
        <v>28</v>
      </c>
      <c r="D30" s="25" t="s">
        <v>190</v>
      </c>
      <c r="E30">
        <v>100</v>
      </c>
      <c r="F30">
        <v>2.7</v>
      </c>
      <c r="G30">
        <v>2.16</v>
      </c>
      <c r="H30" t="s">
        <v>218</v>
      </c>
      <c r="I30" t="s">
        <v>57</v>
      </c>
    </row>
    <row r="31" spans="1:9" ht="12.75">
      <c r="A31">
        <v>116509</v>
      </c>
      <c r="B31" s="82" t="s">
        <v>283</v>
      </c>
      <c r="C31" t="s">
        <v>28</v>
      </c>
      <c r="D31" s="25" t="s">
        <v>190</v>
      </c>
      <c r="E31">
        <v>100</v>
      </c>
      <c r="F31">
        <v>2.66</v>
      </c>
      <c r="G31">
        <v>2.13</v>
      </c>
      <c r="H31" t="s">
        <v>218</v>
      </c>
      <c r="I31" t="s">
        <v>57</v>
      </c>
    </row>
    <row r="32" spans="1:9" ht="12.75">
      <c r="A32">
        <v>18680</v>
      </c>
      <c r="B32" s="82" t="s">
        <v>335</v>
      </c>
      <c r="C32" t="s">
        <v>44</v>
      </c>
      <c r="D32" s="25" t="s">
        <v>190</v>
      </c>
      <c r="E32">
        <v>70</v>
      </c>
      <c r="F32">
        <v>1.39</v>
      </c>
      <c r="G32">
        <v>1.11</v>
      </c>
      <c r="H32" t="s">
        <v>218</v>
      </c>
      <c r="I32" t="s">
        <v>57</v>
      </c>
    </row>
    <row r="33" spans="1:9" ht="12.75">
      <c r="A33">
        <v>18683</v>
      </c>
      <c r="B33" s="82" t="s">
        <v>336</v>
      </c>
      <c r="C33" t="s">
        <v>44</v>
      </c>
      <c r="D33" s="25" t="s">
        <v>190</v>
      </c>
      <c r="E33">
        <v>70</v>
      </c>
      <c r="F33">
        <v>2.08</v>
      </c>
      <c r="G33">
        <v>1.66</v>
      </c>
      <c r="H33" t="s">
        <v>218</v>
      </c>
      <c r="I33" t="s">
        <v>57</v>
      </c>
    </row>
    <row r="34" spans="1:9" ht="12.75">
      <c r="A34">
        <v>18747</v>
      </c>
      <c r="B34" s="82" t="s">
        <v>337</v>
      </c>
      <c r="C34" t="s">
        <v>44</v>
      </c>
      <c r="D34" s="25" t="s">
        <v>190</v>
      </c>
      <c r="E34">
        <v>70</v>
      </c>
      <c r="F34">
        <v>1.97</v>
      </c>
      <c r="G34">
        <v>1.57</v>
      </c>
      <c r="H34" t="s">
        <v>218</v>
      </c>
      <c r="I34" t="s">
        <v>57</v>
      </c>
    </row>
    <row r="35" spans="1:9" ht="12.75">
      <c r="A35">
        <v>123105</v>
      </c>
      <c r="B35" s="82" t="s">
        <v>420</v>
      </c>
      <c r="C35" t="s">
        <v>42</v>
      </c>
      <c r="D35" s="25" t="s">
        <v>190</v>
      </c>
      <c r="E35">
        <v>50</v>
      </c>
      <c r="F35">
        <v>1.08</v>
      </c>
      <c r="G35">
        <v>0.86</v>
      </c>
      <c r="H35" t="s">
        <v>218</v>
      </c>
      <c r="I35" t="s">
        <v>57</v>
      </c>
    </row>
    <row r="36" spans="1:9" ht="12.75">
      <c r="A36">
        <v>125678</v>
      </c>
      <c r="B36" s="82" t="s">
        <v>421</v>
      </c>
      <c r="C36" t="s">
        <v>42</v>
      </c>
      <c r="D36" s="25" t="s">
        <v>190</v>
      </c>
      <c r="E36">
        <v>50</v>
      </c>
      <c r="F36">
        <v>0.88</v>
      </c>
      <c r="G36">
        <v>0.7</v>
      </c>
      <c r="H36" t="s">
        <v>218</v>
      </c>
      <c r="I36" t="s">
        <v>57</v>
      </c>
    </row>
    <row r="37" spans="1:9" ht="12.75">
      <c r="A37">
        <v>18686</v>
      </c>
      <c r="B37" s="82" t="s">
        <v>422</v>
      </c>
      <c r="C37" t="s">
        <v>42</v>
      </c>
      <c r="D37" s="25" t="s">
        <v>190</v>
      </c>
      <c r="E37">
        <v>50</v>
      </c>
      <c r="F37">
        <v>1.04</v>
      </c>
      <c r="G37">
        <v>0.83</v>
      </c>
      <c r="H37" t="s">
        <v>218</v>
      </c>
      <c r="I37" t="s">
        <v>57</v>
      </c>
    </row>
    <row r="38" spans="1:9" ht="12.75">
      <c r="A38">
        <v>130372</v>
      </c>
      <c r="B38" s="82" t="s">
        <v>220</v>
      </c>
      <c r="C38" t="s">
        <v>33</v>
      </c>
      <c r="D38" s="25" t="s">
        <v>190</v>
      </c>
      <c r="E38">
        <v>200</v>
      </c>
      <c r="F38">
        <v>6.45</v>
      </c>
      <c r="G38">
        <v>5.16</v>
      </c>
      <c r="H38" t="s">
        <v>221</v>
      </c>
      <c r="I38" t="s">
        <v>57</v>
      </c>
    </row>
    <row r="39" spans="1:9" ht="12.75">
      <c r="A39">
        <v>18458</v>
      </c>
      <c r="B39" s="82" t="s">
        <v>254</v>
      </c>
      <c r="C39" t="s">
        <v>31</v>
      </c>
      <c r="D39" s="25" t="s">
        <v>190</v>
      </c>
      <c r="E39">
        <v>150</v>
      </c>
      <c r="F39">
        <v>4.93</v>
      </c>
      <c r="G39">
        <v>3.94</v>
      </c>
      <c r="H39" t="s">
        <v>221</v>
      </c>
      <c r="I39" t="s">
        <v>57</v>
      </c>
    </row>
    <row r="40" spans="1:9" ht="12.75">
      <c r="A40">
        <v>164243</v>
      </c>
      <c r="B40" s="82" t="s">
        <v>255</v>
      </c>
      <c r="C40" t="s">
        <v>31</v>
      </c>
      <c r="D40" s="25" t="s">
        <v>190</v>
      </c>
      <c r="E40">
        <v>150</v>
      </c>
      <c r="F40">
        <v>4.22</v>
      </c>
      <c r="G40">
        <v>3.38</v>
      </c>
      <c r="H40" t="s">
        <v>221</v>
      </c>
      <c r="I40" t="s">
        <v>57</v>
      </c>
    </row>
    <row r="41" spans="1:9" ht="12.75">
      <c r="A41">
        <v>150466</v>
      </c>
      <c r="B41" s="82" t="s">
        <v>284</v>
      </c>
      <c r="C41" t="s">
        <v>28</v>
      </c>
      <c r="D41" s="25" t="s">
        <v>190</v>
      </c>
      <c r="E41">
        <v>100</v>
      </c>
      <c r="F41">
        <v>2.54</v>
      </c>
      <c r="G41">
        <v>2.03</v>
      </c>
      <c r="H41" t="s">
        <v>221</v>
      </c>
      <c r="I41" t="s">
        <v>57</v>
      </c>
    </row>
    <row r="42" spans="1:9" ht="12.75">
      <c r="A42">
        <v>100066</v>
      </c>
      <c r="B42" s="82" t="s">
        <v>285</v>
      </c>
      <c r="C42" t="s">
        <v>28</v>
      </c>
      <c r="D42" s="25" t="s">
        <v>190</v>
      </c>
      <c r="E42">
        <v>100</v>
      </c>
      <c r="F42">
        <v>2.23</v>
      </c>
      <c r="G42">
        <v>1.79</v>
      </c>
      <c r="H42" t="s">
        <v>221</v>
      </c>
      <c r="I42" t="s">
        <v>57</v>
      </c>
    </row>
    <row r="43" spans="1:9" ht="12.75">
      <c r="A43" s="46">
        <v>172306</v>
      </c>
      <c r="B43" s="77" t="s">
        <v>286</v>
      </c>
      <c r="C43" s="46" t="s">
        <v>44</v>
      </c>
      <c r="D43" s="48" t="s">
        <v>188</v>
      </c>
      <c r="E43" s="46">
        <v>70</v>
      </c>
      <c r="F43">
        <v>2.2</v>
      </c>
      <c r="G43"/>
      <c r="H43" t="s">
        <v>221</v>
      </c>
      <c r="I43" s="15" t="s">
        <v>57</v>
      </c>
    </row>
    <row r="44" spans="1:9" ht="12.75">
      <c r="A44">
        <v>134955</v>
      </c>
      <c r="B44" s="82" t="s">
        <v>287</v>
      </c>
      <c r="C44" t="s">
        <v>28</v>
      </c>
      <c r="D44" s="25" t="s">
        <v>190</v>
      </c>
      <c r="E44">
        <v>100</v>
      </c>
      <c r="F44">
        <v>2.4</v>
      </c>
      <c r="G44">
        <v>1.92</v>
      </c>
      <c r="H44" t="s">
        <v>221</v>
      </c>
      <c r="I44" t="s">
        <v>57</v>
      </c>
    </row>
    <row r="45" spans="1:9" ht="12.75">
      <c r="A45">
        <v>18611</v>
      </c>
      <c r="B45" s="82" t="s">
        <v>288</v>
      </c>
      <c r="C45" t="s">
        <v>28</v>
      </c>
      <c r="D45" s="25" t="s">
        <v>190</v>
      </c>
      <c r="E45">
        <v>100</v>
      </c>
      <c r="F45">
        <v>3.37</v>
      </c>
      <c r="G45">
        <v>2.69</v>
      </c>
      <c r="H45" t="s">
        <v>221</v>
      </c>
      <c r="I45" t="s">
        <v>57</v>
      </c>
    </row>
    <row r="46" spans="1:9" ht="12.75">
      <c r="A46">
        <v>145493</v>
      </c>
      <c r="B46" s="82" t="s">
        <v>338</v>
      </c>
      <c r="C46" t="s">
        <v>44</v>
      </c>
      <c r="D46" s="25" t="s">
        <v>190</v>
      </c>
      <c r="E46">
        <v>70</v>
      </c>
      <c r="F46">
        <v>1.44</v>
      </c>
      <c r="G46"/>
      <c r="H46" t="s">
        <v>221</v>
      </c>
      <c r="I46" s="15" t="s">
        <v>57</v>
      </c>
    </row>
    <row r="47" spans="1:9" ht="12.75">
      <c r="A47" s="46">
        <v>169663</v>
      </c>
      <c r="B47" s="77" t="s">
        <v>339</v>
      </c>
      <c r="C47" s="46" t="s">
        <v>44</v>
      </c>
      <c r="D47" s="48" t="s">
        <v>188</v>
      </c>
      <c r="E47" s="46">
        <v>70</v>
      </c>
      <c r="F47">
        <v>1.91</v>
      </c>
      <c r="G47"/>
      <c r="H47" t="s">
        <v>221</v>
      </c>
      <c r="I47" s="15" t="s">
        <v>57</v>
      </c>
    </row>
    <row r="48" spans="1:9" ht="12.75">
      <c r="A48">
        <v>18964</v>
      </c>
      <c r="B48" s="82" t="s">
        <v>340</v>
      </c>
      <c r="C48" t="s">
        <v>44</v>
      </c>
      <c r="D48" s="25" t="s">
        <v>190</v>
      </c>
      <c r="E48">
        <v>70</v>
      </c>
      <c r="F48">
        <v>1.5</v>
      </c>
      <c r="G48">
        <v>1.2</v>
      </c>
      <c r="H48" t="s">
        <v>221</v>
      </c>
      <c r="I48" t="s">
        <v>57</v>
      </c>
    </row>
    <row r="49" spans="1:9" ht="12.75">
      <c r="A49">
        <v>153406</v>
      </c>
      <c r="B49" s="82" t="s">
        <v>341</v>
      </c>
      <c r="C49" t="s">
        <v>44</v>
      </c>
      <c r="D49" s="25" t="s">
        <v>190</v>
      </c>
      <c r="E49">
        <v>70</v>
      </c>
      <c r="F49">
        <v>1.45</v>
      </c>
      <c r="G49">
        <v>1.16</v>
      </c>
      <c r="H49" t="s">
        <v>221</v>
      </c>
      <c r="I49" t="s">
        <v>57</v>
      </c>
    </row>
    <row r="50" spans="1:9" ht="12.75">
      <c r="A50">
        <v>147403</v>
      </c>
      <c r="B50" s="82" t="s">
        <v>342</v>
      </c>
      <c r="C50" t="s">
        <v>44</v>
      </c>
      <c r="D50" s="25" t="s">
        <v>190</v>
      </c>
      <c r="E50">
        <v>70</v>
      </c>
      <c r="F50">
        <v>1.55</v>
      </c>
      <c r="G50">
        <v>1.24</v>
      </c>
      <c r="H50" t="s">
        <v>221</v>
      </c>
      <c r="I50" t="s">
        <v>57</v>
      </c>
    </row>
    <row r="51" spans="1:9" ht="12.75">
      <c r="A51">
        <v>13282</v>
      </c>
      <c r="B51" s="82" t="s">
        <v>343</v>
      </c>
      <c r="C51" t="s">
        <v>44</v>
      </c>
      <c r="D51" s="25" t="s">
        <v>190</v>
      </c>
      <c r="E51">
        <v>70</v>
      </c>
      <c r="F51">
        <v>1.91</v>
      </c>
      <c r="G51">
        <v>1.53</v>
      </c>
      <c r="H51" t="s">
        <v>221</v>
      </c>
      <c r="I51" t="s">
        <v>57</v>
      </c>
    </row>
    <row r="52" spans="1:9" ht="12.75">
      <c r="A52">
        <v>162925</v>
      </c>
      <c r="B52" s="82" t="s">
        <v>344</v>
      </c>
      <c r="C52" t="s">
        <v>44</v>
      </c>
      <c r="D52" s="25" t="s">
        <v>190</v>
      </c>
      <c r="E52">
        <v>70</v>
      </c>
      <c r="F52">
        <v>1.31</v>
      </c>
      <c r="G52">
        <v>1.05</v>
      </c>
      <c r="H52" t="s">
        <v>221</v>
      </c>
      <c r="I52" t="s">
        <v>57</v>
      </c>
    </row>
    <row r="53" spans="1:9" ht="12.75">
      <c r="A53">
        <v>146001</v>
      </c>
      <c r="B53" s="82" t="s">
        <v>345</v>
      </c>
      <c r="C53" t="s">
        <v>44</v>
      </c>
      <c r="D53" s="25" t="s">
        <v>190</v>
      </c>
      <c r="E53">
        <v>70</v>
      </c>
      <c r="F53">
        <v>1.61</v>
      </c>
      <c r="G53">
        <v>1.29</v>
      </c>
      <c r="H53" t="s">
        <v>221</v>
      </c>
      <c r="I53" t="s">
        <v>57</v>
      </c>
    </row>
    <row r="54" spans="1:9" ht="12.75">
      <c r="A54">
        <v>108775</v>
      </c>
      <c r="B54" s="82" t="s">
        <v>346</v>
      </c>
      <c r="C54" t="s">
        <v>44</v>
      </c>
      <c r="D54" s="25" t="s">
        <v>190</v>
      </c>
      <c r="E54">
        <v>70</v>
      </c>
      <c r="F54">
        <v>1.37</v>
      </c>
      <c r="G54">
        <v>1.1</v>
      </c>
      <c r="H54" t="s">
        <v>221</v>
      </c>
      <c r="I54" t="s">
        <v>57</v>
      </c>
    </row>
    <row r="55" spans="1:9" ht="12.75">
      <c r="A55">
        <v>150464</v>
      </c>
      <c r="B55" s="82" t="s">
        <v>423</v>
      </c>
      <c r="C55" t="s">
        <v>42</v>
      </c>
      <c r="D55" s="25" t="s">
        <v>190</v>
      </c>
      <c r="E55">
        <v>50</v>
      </c>
      <c r="F55">
        <v>0.65</v>
      </c>
      <c r="G55">
        <v>0.52</v>
      </c>
      <c r="H55" t="s">
        <v>221</v>
      </c>
      <c r="I55" t="s">
        <v>57</v>
      </c>
    </row>
    <row r="56" spans="1:9" ht="12.75">
      <c r="A56">
        <v>146002</v>
      </c>
      <c r="B56" s="82" t="s">
        <v>424</v>
      </c>
      <c r="C56" t="s">
        <v>42</v>
      </c>
      <c r="D56" s="25" t="s">
        <v>190</v>
      </c>
      <c r="E56">
        <v>50</v>
      </c>
      <c r="F56">
        <v>1.1</v>
      </c>
      <c r="G56">
        <v>0.88</v>
      </c>
      <c r="H56" t="s">
        <v>221</v>
      </c>
      <c r="I56" t="s">
        <v>57</v>
      </c>
    </row>
    <row r="57" spans="1:9" ht="12.75">
      <c r="A57">
        <v>119564</v>
      </c>
      <c r="B57" s="82" t="s">
        <v>222</v>
      </c>
      <c r="C57" t="s">
        <v>33</v>
      </c>
      <c r="D57" s="25" t="s">
        <v>190</v>
      </c>
      <c r="E57">
        <v>200</v>
      </c>
      <c r="F57">
        <v>6.62</v>
      </c>
      <c r="G57">
        <v>5.3</v>
      </c>
      <c r="H57" t="s">
        <v>223</v>
      </c>
      <c r="I57" t="s">
        <v>57</v>
      </c>
    </row>
    <row r="58" spans="1:9" ht="12.75">
      <c r="A58">
        <v>104891</v>
      </c>
      <c r="B58" s="82" t="s">
        <v>224</v>
      </c>
      <c r="C58" t="s">
        <v>33</v>
      </c>
      <c r="D58" s="25" t="s">
        <v>190</v>
      </c>
      <c r="E58">
        <v>200</v>
      </c>
      <c r="F58">
        <v>4.77</v>
      </c>
      <c r="G58">
        <v>3.82</v>
      </c>
      <c r="H58" t="s">
        <v>223</v>
      </c>
      <c r="I58" t="s">
        <v>57</v>
      </c>
    </row>
    <row r="59" spans="1:9" ht="12.75">
      <c r="A59">
        <v>19216</v>
      </c>
      <c r="B59" s="82" t="s">
        <v>225</v>
      </c>
      <c r="C59" t="s">
        <v>33</v>
      </c>
      <c r="D59" s="25" t="s">
        <v>190</v>
      </c>
      <c r="E59">
        <v>200</v>
      </c>
      <c r="F59">
        <v>8.46</v>
      </c>
      <c r="G59">
        <v>6.77</v>
      </c>
      <c r="H59" t="s">
        <v>223</v>
      </c>
      <c r="I59" t="s">
        <v>57</v>
      </c>
    </row>
    <row r="60" spans="1:9" ht="12.75">
      <c r="A60">
        <v>15459</v>
      </c>
      <c r="B60" s="82" t="s">
        <v>226</v>
      </c>
      <c r="C60" t="s">
        <v>33</v>
      </c>
      <c r="D60" s="25" t="s">
        <v>190</v>
      </c>
      <c r="E60">
        <v>200</v>
      </c>
      <c r="F60">
        <v>7.39</v>
      </c>
      <c r="G60">
        <v>5.91</v>
      </c>
      <c r="H60" t="s">
        <v>223</v>
      </c>
      <c r="I60" t="s">
        <v>57</v>
      </c>
    </row>
    <row r="61" spans="1:9" ht="12.75">
      <c r="A61">
        <v>18491</v>
      </c>
      <c r="B61" s="82" t="s">
        <v>256</v>
      </c>
      <c r="C61" t="s">
        <v>31</v>
      </c>
      <c r="D61" s="25" t="s">
        <v>190</v>
      </c>
      <c r="E61">
        <v>150</v>
      </c>
      <c r="F61">
        <v>4.36</v>
      </c>
      <c r="G61">
        <v>3.48</v>
      </c>
      <c r="H61" t="s">
        <v>223</v>
      </c>
      <c r="I61" t="s">
        <v>57</v>
      </c>
    </row>
    <row r="62" spans="1:9" ht="12.75">
      <c r="A62">
        <v>104946</v>
      </c>
      <c r="B62" s="82" t="s">
        <v>257</v>
      </c>
      <c r="C62" t="s">
        <v>31</v>
      </c>
      <c r="D62" s="25" t="s">
        <v>190</v>
      </c>
      <c r="E62">
        <v>150</v>
      </c>
      <c r="F62">
        <v>5.13</v>
      </c>
      <c r="G62">
        <v>4.11</v>
      </c>
      <c r="H62" t="s">
        <v>223</v>
      </c>
      <c r="I62" t="s">
        <v>57</v>
      </c>
    </row>
    <row r="63" spans="1:9" ht="12.75">
      <c r="A63">
        <v>122515</v>
      </c>
      <c r="B63" s="82" t="s">
        <v>289</v>
      </c>
      <c r="C63" t="s">
        <v>28</v>
      </c>
      <c r="D63" s="25" t="s">
        <v>190</v>
      </c>
      <c r="E63">
        <v>100</v>
      </c>
      <c r="F63">
        <v>3.39</v>
      </c>
      <c r="G63">
        <v>2.71</v>
      </c>
      <c r="H63" t="s">
        <v>223</v>
      </c>
      <c r="I63" t="s">
        <v>57</v>
      </c>
    </row>
    <row r="64" spans="1:9" ht="12.75">
      <c r="A64">
        <v>18850</v>
      </c>
      <c r="B64" s="82" t="s">
        <v>290</v>
      </c>
      <c r="C64" t="s">
        <v>28</v>
      </c>
      <c r="D64" s="25" t="s">
        <v>190</v>
      </c>
      <c r="E64">
        <v>100</v>
      </c>
      <c r="F64">
        <v>3.13</v>
      </c>
      <c r="G64">
        <v>2.5</v>
      </c>
      <c r="H64" t="s">
        <v>223</v>
      </c>
      <c r="I64" t="s">
        <v>57</v>
      </c>
    </row>
    <row r="65" spans="1:9" ht="12.75">
      <c r="A65">
        <v>19304</v>
      </c>
      <c r="B65" s="82" t="s">
        <v>291</v>
      </c>
      <c r="C65" t="s">
        <v>28</v>
      </c>
      <c r="D65" s="25" t="s">
        <v>190</v>
      </c>
      <c r="E65">
        <v>100</v>
      </c>
      <c r="F65">
        <v>2.41</v>
      </c>
      <c r="G65">
        <v>1.93</v>
      </c>
      <c r="H65" t="s">
        <v>223</v>
      </c>
      <c r="I65" t="s">
        <v>57</v>
      </c>
    </row>
    <row r="66" spans="1:9" ht="12.75">
      <c r="A66">
        <v>105941</v>
      </c>
      <c r="B66" s="82" t="s">
        <v>292</v>
      </c>
      <c r="C66" t="s">
        <v>28</v>
      </c>
      <c r="D66" s="25" t="s">
        <v>190</v>
      </c>
      <c r="E66">
        <v>100</v>
      </c>
      <c r="F66">
        <v>2.43</v>
      </c>
      <c r="G66">
        <v>1.95</v>
      </c>
      <c r="H66" t="s">
        <v>223</v>
      </c>
      <c r="I66" t="s">
        <v>57</v>
      </c>
    </row>
    <row r="67" spans="1:9" ht="12.75">
      <c r="A67">
        <v>135676</v>
      </c>
      <c r="B67" s="82" t="s">
        <v>293</v>
      </c>
      <c r="C67" t="s">
        <v>28</v>
      </c>
      <c r="D67" s="25" t="s">
        <v>190</v>
      </c>
      <c r="E67">
        <v>100</v>
      </c>
      <c r="F67">
        <v>2.83</v>
      </c>
      <c r="G67">
        <v>2.26</v>
      </c>
      <c r="H67" t="s">
        <v>223</v>
      </c>
      <c r="I67" t="s">
        <v>57</v>
      </c>
    </row>
    <row r="68" spans="1:9" ht="12.75">
      <c r="A68">
        <v>14267</v>
      </c>
      <c r="B68" s="82" t="s">
        <v>294</v>
      </c>
      <c r="C68" t="s">
        <v>28</v>
      </c>
      <c r="D68" s="25" t="s">
        <v>190</v>
      </c>
      <c r="E68">
        <v>100</v>
      </c>
      <c r="F68">
        <v>3.54</v>
      </c>
      <c r="G68">
        <v>2.83</v>
      </c>
      <c r="H68" t="s">
        <v>223</v>
      </c>
      <c r="I68" t="s">
        <v>57</v>
      </c>
    </row>
    <row r="69" spans="1:9" ht="12.75">
      <c r="A69">
        <v>18466</v>
      </c>
      <c r="B69" s="82" t="s">
        <v>347</v>
      </c>
      <c r="C69" t="s">
        <v>44</v>
      </c>
      <c r="D69" s="25" t="s">
        <v>190</v>
      </c>
      <c r="E69">
        <v>70</v>
      </c>
      <c r="F69">
        <v>1.21</v>
      </c>
      <c r="G69">
        <v>0.97</v>
      </c>
      <c r="H69" t="s">
        <v>223</v>
      </c>
      <c r="I69" t="s">
        <v>57</v>
      </c>
    </row>
    <row r="70" spans="1:9" ht="12.75">
      <c r="A70">
        <v>143664</v>
      </c>
      <c r="B70" s="82" t="s">
        <v>348</v>
      </c>
      <c r="C70" t="s">
        <v>44</v>
      </c>
      <c r="D70" s="25" t="s">
        <v>190</v>
      </c>
      <c r="E70">
        <v>70</v>
      </c>
      <c r="F70">
        <v>1.54</v>
      </c>
      <c r="G70">
        <v>1.23</v>
      </c>
      <c r="H70" t="s">
        <v>223</v>
      </c>
      <c r="I70" t="s">
        <v>57</v>
      </c>
    </row>
    <row r="71" spans="1:9" ht="12.75">
      <c r="A71">
        <v>115903</v>
      </c>
      <c r="B71" s="82" t="s">
        <v>349</v>
      </c>
      <c r="C71" t="s">
        <v>44</v>
      </c>
      <c r="D71" s="25" t="s">
        <v>190</v>
      </c>
      <c r="E71">
        <v>70</v>
      </c>
      <c r="F71">
        <v>1.25</v>
      </c>
      <c r="G71">
        <v>1</v>
      </c>
      <c r="H71" t="s">
        <v>223</v>
      </c>
      <c r="I71" t="s">
        <v>57</v>
      </c>
    </row>
    <row r="72" spans="1:9" ht="12.75">
      <c r="A72">
        <v>147019</v>
      </c>
      <c r="B72" s="82" t="s">
        <v>350</v>
      </c>
      <c r="C72" t="s">
        <v>44</v>
      </c>
      <c r="D72" s="25" t="s">
        <v>190</v>
      </c>
      <c r="E72">
        <v>70</v>
      </c>
      <c r="F72">
        <v>2.23</v>
      </c>
      <c r="G72">
        <v>1.78</v>
      </c>
      <c r="H72" t="s">
        <v>223</v>
      </c>
      <c r="I72" t="s">
        <v>57</v>
      </c>
    </row>
    <row r="73" spans="1:9" ht="12.75">
      <c r="A73">
        <v>144312</v>
      </c>
      <c r="B73" s="82" t="s">
        <v>351</v>
      </c>
      <c r="C73" t="s">
        <v>44</v>
      </c>
      <c r="D73" s="25" t="s">
        <v>190</v>
      </c>
      <c r="E73">
        <v>70</v>
      </c>
      <c r="F73">
        <v>1.5</v>
      </c>
      <c r="G73">
        <v>1.2</v>
      </c>
      <c r="H73" t="s">
        <v>223</v>
      </c>
      <c r="I73" t="s">
        <v>57</v>
      </c>
    </row>
    <row r="74" spans="1:9" ht="12.75">
      <c r="A74">
        <v>18848</v>
      </c>
      <c r="B74" s="82" t="s">
        <v>352</v>
      </c>
      <c r="C74" t="s">
        <v>44</v>
      </c>
      <c r="D74" s="25" t="s">
        <v>190</v>
      </c>
      <c r="E74">
        <v>70</v>
      </c>
      <c r="F74">
        <v>2</v>
      </c>
      <c r="G74">
        <v>1.6</v>
      </c>
      <c r="H74" t="s">
        <v>223</v>
      </c>
      <c r="I74" t="s">
        <v>57</v>
      </c>
    </row>
    <row r="75" spans="1:9" ht="12.75">
      <c r="A75">
        <v>104892</v>
      </c>
      <c r="B75" s="82" t="s">
        <v>353</v>
      </c>
      <c r="C75" t="s">
        <v>44</v>
      </c>
      <c r="D75" s="25" t="s">
        <v>190</v>
      </c>
      <c r="E75">
        <v>70</v>
      </c>
      <c r="F75">
        <v>1.21</v>
      </c>
      <c r="G75">
        <v>0.97</v>
      </c>
      <c r="H75" t="s">
        <v>223</v>
      </c>
      <c r="I75" t="s">
        <v>57</v>
      </c>
    </row>
    <row r="76" spans="1:9" ht="12.75">
      <c r="A76">
        <v>169661</v>
      </c>
      <c r="B76" s="82" t="s">
        <v>354</v>
      </c>
      <c r="C76" t="s">
        <v>44</v>
      </c>
      <c r="D76" s="25" t="s">
        <v>190</v>
      </c>
      <c r="E76">
        <v>70</v>
      </c>
      <c r="F76">
        <v>1.65</v>
      </c>
      <c r="G76">
        <v>1.32</v>
      </c>
      <c r="H76" t="s">
        <v>223</v>
      </c>
      <c r="I76" t="s">
        <v>57</v>
      </c>
    </row>
    <row r="77" spans="1:9" ht="12.75">
      <c r="A77">
        <v>18519</v>
      </c>
      <c r="B77" s="82" t="s">
        <v>355</v>
      </c>
      <c r="C77" t="s">
        <v>44</v>
      </c>
      <c r="D77" s="25" t="s">
        <v>190</v>
      </c>
      <c r="E77">
        <v>70</v>
      </c>
      <c r="F77">
        <v>1.53</v>
      </c>
      <c r="G77">
        <v>1.22</v>
      </c>
      <c r="H77" t="s">
        <v>223</v>
      </c>
      <c r="I77" t="s">
        <v>57</v>
      </c>
    </row>
    <row r="78" spans="1:9" ht="12.75">
      <c r="A78">
        <v>144314</v>
      </c>
      <c r="B78" s="82" t="s">
        <v>356</v>
      </c>
      <c r="C78" t="s">
        <v>44</v>
      </c>
      <c r="D78" s="25" t="s">
        <v>190</v>
      </c>
      <c r="E78">
        <v>70</v>
      </c>
      <c r="F78">
        <v>1.59</v>
      </c>
      <c r="G78">
        <v>1.27</v>
      </c>
      <c r="H78" t="s">
        <v>223</v>
      </c>
      <c r="I78" t="s">
        <v>57</v>
      </c>
    </row>
    <row r="79" spans="1:9" ht="12.75">
      <c r="A79">
        <v>125667</v>
      </c>
      <c r="B79" s="82" t="s">
        <v>357</v>
      </c>
      <c r="C79" t="s">
        <v>44</v>
      </c>
      <c r="D79" s="25" t="s">
        <v>190</v>
      </c>
      <c r="E79">
        <v>70</v>
      </c>
      <c r="F79">
        <v>2.01</v>
      </c>
      <c r="G79">
        <v>1.61</v>
      </c>
      <c r="H79" t="s">
        <v>223</v>
      </c>
      <c r="I79" t="s">
        <v>57</v>
      </c>
    </row>
    <row r="80" spans="1:9" ht="12.75">
      <c r="A80">
        <v>123135</v>
      </c>
      <c r="B80" s="82" t="s">
        <v>358</v>
      </c>
      <c r="C80" t="s">
        <v>44</v>
      </c>
      <c r="D80" s="25" t="s">
        <v>190</v>
      </c>
      <c r="E80">
        <v>70</v>
      </c>
      <c r="F80">
        <v>1.7</v>
      </c>
      <c r="G80">
        <v>1.36</v>
      </c>
      <c r="H80" t="s">
        <v>223</v>
      </c>
      <c r="I80" t="s">
        <v>57</v>
      </c>
    </row>
    <row r="81" spans="1:9" ht="12.75">
      <c r="A81">
        <v>135684</v>
      </c>
      <c r="B81" s="82" t="s">
        <v>359</v>
      </c>
      <c r="C81" t="s">
        <v>44</v>
      </c>
      <c r="D81" s="25" t="s">
        <v>190</v>
      </c>
      <c r="E81">
        <v>70</v>
      </c>
      <c r="F81">
        <v>1.88</v>
      </c>
      <c r="G81">
        <v>1.5</v>
      </c>
      <c r="H81" t="s">
        <v>223</v>
      </c>
      <c r="I81" t="s">
        <v>57</v>
      </c>
    </row>
    <row r="82" spans="1:9" ht="12.75">
      <c r="A82">
        <v>141087</v>
      </c>
      <c r="B82" s="82" t="s">
        <v>360</v>
      </c>
      <c r="C82" t="s">
        <v>44</v>
      </c>
      <c r="D82" s="25" t="s">
        <v>190</v>
      </c>
      <c r="E82">
        <v>70</v>
      </c>
      <c r="F82">
        <v>1.22</v>
      </c>
      <c r="G82">
        <v>0.97</v>
      </c>
      <c r="H82" t="s">
        <v>223</v>
      </c>
      <c r="I82" t="s">
        <v>57</v>
      </c>
    </row>
    <row r="83" spans="1:9" ht="12.75">
      <c r="A83">
        <v>168254</v>
      </c>
      <c r="B83" s="82" t="s">
        <v>361</v>
      </c>
      <c r="C83" t="s">
        <v>44</v>
      </c>
      <c r="D83" s="25" t="s">
        <v>190</v>
      </c>
      <c r="E83">
        <v>70</v>
      </c>
      <c r="F83">
        <v>1.38</v>
      </c>
      <c r="G83">
        <v>1.1</v>
      </c>
      <c r="H83" t="s">
        <v>223</v>
      </c>
      <c r="I83" t="s">
        <v>57</v>
      </c>
    </row>
    <row r="84" spans="1:9" ht="12.75">
      <c r="A84">
        <v>18467</v>
      </c>
      <c r="B84" s="82" t="s">
        <v>425</v>
      </c>
      <c r="C84" t="s">
        <v>42</v>
      </c>
      <c r="D84" s="25" t="s">
        <v>190</v>
      </c>
      <c r="E84">
        <v>50</v>
      </c>
      <c r="F84">
        <v>1.08</v>
      </c>
      <c r="G84">
        <v>0.86</v>
      </c>
      <c r="H84" t="s">
        <v>223</v>
      </c>
      <c r="I84" t="s">
        <v>57</v>
      </c>
    </row>
    <row r="85" spans="1:9" ht="12.75">
      <c r="A85">
        <v>18424</v>
      </c>
      <c r="B85" s="82" t="s">
        <v>426</v>
      </c>
      <c r="C85" t="s">
        <v>42</v>
      </c>
      <c r="D85" s="25" t="s">
        <v>190</v>
      </c>
      <c r="E85">
        <v>50</v>
      </c>
      <c r="F85">
        <v>0.92</v>
      </c>
      <c r="G85">
        <v>0.74</v>
      </c>
      <c r="H85" t="s">
        <v>223</v>
      </c>
      <c r="I85" t="s">
        <v>57</v>
      </c>
    </row>
    <row r="86" spans="1:9" ht="12.75">
      <c r="A86">
        <v>144315</v>
      </c>
      <c r="B86" s="82" t="s">
        <v>427</v>
      </c>
      <c r="C86" t="s">
        <v>42</v>
      </c>
      <c r="D86" s="25" t="s">
        <v>190</v>
      </c>
      <c r="E86">
        <v>50</v>
      </c>
      <c r="F86">
        <v>0.66</v>
      </c>
      <c r="G86">
        <v>0.53</v>
      </c>
      <c r="H86" t="s">
        <v>223</v>
      </c>
      <c r="I86" t="s">
        <v>57</v>
      </c>
    </row>
    <row r="87" spans="1:9" ht="12.75">
      <c r="A87">
        <v>159670</v>
      </c>
      <c r="B87" s="82" t="s">
        <v>428</v>
      </c>
      <c r="C87" t="s">
        <v>42</v>
      </c>
      <c r="D87" s="25" t="s">
        <v>190</v>
      </c>
      <c r="E87">
        <v>50</v>
      </c>
      <c r="F87">
        <v>0.65</v>
      </c>
      <c r="G87">
        <v>0.52</v>
      </c>
      <c r="H87" t="s">
        <v>223</v>
      </c>
      <c r="I87" t="s">
        <v>57</v>
      </c>
    </row>
    <row r="88" spans="1:9" ht="12.75">
      <c r="A88">
        <v>18223</v>
      </c>
      <c r="B88" s="82" t="s">
        <v>58</v>
      </c>
      <c r="C88" t="s">
        <v>25</v>
      </c>
      <c r="D88" s="25" t="s">
        <v>190</v>
      </c>
      <c r="E88"/>
      <c r="G88">
        <v>11.6</v>
      </c>
      <c r="H88" t="s">
        <v>23</v>
      </c>
      <c r="I88" t="s">
        <v>57</v>
      </c>
    </row>
    <row r="89" spans="1:9" ht="12.75">
      <c r="A89">
        <v>18436</v>
      </c>
      <c r="B89" s="82" t="s">
        <v>59</v>
      </c>
      <c r="C89" t="s">
        <v>33</v>
      </c>
      <c r="D89" s="25" t="s">
        <v>190</v>
      </c>
      <c r="E89">
        <v>200</v>
      </c>
      <c r="F89">
        <v>7.26</v>
      </c>
      <c r="G89">
        <v>5.8</v>
      </c>
      <c r="H89" t="s">
        <v>23</v>
      </c>
      <c r="I89" t="s">
        <v>57</v>
      </c>
    </row>
    <row r="90" spans="1:9" ht="12.75">
      <c r="A90">
        <v>18980</v>
      </c>
      <c r="B90" s="82" t="s">
        <v>60</v>
      </c>
      <c r="C90" t="s">
        <v>33</v>
      </c>
      <c r="D90" s="25" t="s">
        <v>190</v>
      </c>
      <c r="E90">
        <v>200</v>
      </c>
      <c r="F90">
        <v>5.87</v>
      </c>
      <c r="G90">
        <v>4.7</v>
      </c>
      <c r="H90" t="s">
        <v>23</v>
      </c>
      <c r="I90" t="s">
        <v>57</v>
      </c>
    </row>
    <row r="91" spans="1:9" ht="12.75">
      <c r="A91">
        <v>19284</v>
      </c>
      <c r="B91" s="82" t="s">
        <v>191</v>
      </c>
      <c r="C91" t="s">
        <v>33</v>
      </c>
      <c r="D91" s="25" t="s">
        <v>190</v>
      </c>
      <c r="E91">
        <v>200</v>
      </c>
      <c r="F91">
        <v>11.34</v>
      </c>
      <c r="G91">
        <v>9.07</v>
      </c>
      <c r="H91" t="s">
        <v>23</v>
      </c>
      <c r="I91" t="s">
        <v>57</v>
      </c>
    </row>
    <row r="92" spans="1:9" ht="12.75">
      <c r="A92">
        <v>19359</v>
      </c>
      <c r="B92" s="82" t="s">
        <v>67</v>
      </c>
      <c r="C92" t="s">
        <v>31</v>
      </c>
      <c r="D92" s="25" t="s">
        <v>190</v>
      </c>
      <c r="E92">
        <v>150</v>
      </c>
      <c r="F92">
        <v>4.58</v>
      </c>
      <c r="G92">
        <v>3.66</v>
      </c>
      <c r="H92" t="s">
        <v>23</v>
      </c>
      <c r="I92" t="s">
        <v>57</v>
      </c>
    </row>
    <row r="93" spans="1:9" ht="12.75">
      <c r="A93">
        <v>18216</v>
      </c>
      <c r="B93" s="82" t="s">
        <v>72</v>
      </c>
      <c r="C93" t="s">
        <v>31</v>
      </c>
      <c r="D93" s="25" t="s">
        <v>190</v>
      </c>
      <c r="E93">
        <v>150</v>
      </c>
      <c r="F93">
        <v>5.34</v>
      </c>
      <c r="G93">
        <v>4.27</v>
      </c>
      <c r="H93" t="s">
        <v>23</v>
      </c>
      <c r="I93" t="s">
        <v>57</v>
      </c>
    </row>
    <row r="94" spans="1:9" ht="12.75">
      <c r="A94">
        <v>101826</v>
      </c>
      <c r="B94" s="82" t="s">
        <v>79</v>
      </c>
      <c r="C94" t="s">
        <v>28</v>
      </c>
      <c r="D94" s="25" t="s">
        <v>190</v>
      </c>
      <c r="E94">
        <v>100</v>
      </c>
      <c r="F94">
        <v>2.19</v>
      </c>
      <c r="G94">
        <v>1.75</v>
      </c>
      <c r="H94" t="s">
        <v>23</v>
      </c>
      <c r="I94" t="s">
        <v>57</v>
      </c>
    </row>
    <row r="95" spans="1:9" ht="12.75">
      <c r="A95">
        <v>140659</v>
      </c>
      <c r="B95" s="82" t="s">
        <v>82</v>
      </c>
      <c r="C95" t="s">
        <v>28</v>
      </c>
      <c r="D95" s="25" t="s">
        <v>190</v>
      </c>
      <c r="E95">
        <v>100</v>
      </c>
      <c r="F95">
        <v>3.99</v>
      </c>
      <c r="G95">
        <v>3.19</v>
      </c>
      <c r="H95" t="s">
        <v>23</v>
      </c>
      <c r="I95" t="s">
        <v>57</v>
      </c>
    </row>
    <row r="96" spans="1:9" ht="12.75">
      <c r="A96">
        <v>141107</v>
      </c>
      <c r="B96" s="82" t="s">
        <v>88</v>
      </c>
      <c r="C96" t="s">
        <v>28</v>
      </c>
      <c r="D96" s="25" t="s">
        <v>190</v>
      </c>
      <c r="E96">
        <v>100</v>
      </c>
      <c r="F96">
        <v>3.61</v>
      </c>
      <c r="G96">
        <v>2.88</v>
      </c>
      <c r="H96" t="s">
        <v>23</v>
      </c>
      <c r="I96" t="s">
        <v>57</v>
      </c>
    </row>
    <row r="97" spans="1:9" ht="12.75">
      <c r="A97">
        <v>18982</v>
      </c>
      <c r="B97" s="82" t="s">
        <v>92</v>
      </c>
      <c r="C97" t="s">
        <v>28</v>
      </c>
      <c r="D97" s="25" t="s">
        <v>190</v>
      </c>
      <c r="E97">
        <v>100</v>
      </c>
      <c r="F97">
        <v>2.76</v>
      </c>
      <c r="G97">
        <v>2.21</v>
      </c>
      <c r="H97" t="s">
        <v>23</v>
      </c>
      <c r="I97" t="s">
        <v>57</v>
      </c>
    </row>
    <row r="98" spans="1:9" ht="12.75">
      <c r="A98">
        <v>132991</v>
      </c>
      <c r="B98" s="82" t="s">
        <v>93</v>
      </c>
      <c r="C98" t="s">
        <v>28</v>
      </c>
      <c r="D98" s="25" t="s">
        <v>190</v>
      </c>
      <c r="E98">
        <v>100</v>
      </c>
      <c r="F98">
        <v>2.98</v>
      </c>
      <c r="G98">
        <v>2.38</v>
      </c>
      <c r="H98" t="s">
        <v>23</v>
      </c>
      <c r="I98" t="s">
        <v>57</v>
      </c>
    </row>
    <row r="99" spans="1:9" ht="12.75">
      <c r="A99">
        <v>156256</v>
      </c>
      <c r="B99" s="82" t="s">
        <v>101</v>
      </c>
      <c r="C99" t="s">
        <v>44</v>
      </c>
      <c r="D99" s="25" t="s">
        <v>190</v>
      </c>
      <c r="E99">
        <v>70</v>
      </c>
      <c r="F99">
        <v>2</v>
      </c>
      <c r="G99">
        <v>1.6</v>
      </c>
      <c r="H99" t="s">
        <v>23</v>
      </c>
      <c r="I99" t="s">
        <v>57</v>
      </c>
    </row>
    <row r="100" spans="1:9" ht="12.75">
      <c r="A100">
        <v>126873</v>
      </c>
      <c r="B100" s="82" t="s">
        <v>111</v>
      </c>
      <c r="C100" t="s">
        <v>44</v>
      </c>
      <c r="D100" s="25" t="s">
        <v>190</v>
      </c>
      <c r="E100">
        <v>70</v>
      </c>
      <c r="F100">
        <v>1.08</v>
      </c>
      <c r="G100">
        <v>0.86</v>
      </c>
      <c r="H100" t="s">
        <v>23</v>
      </c>
      <c r="I100" t="s">
        <v>57</v>
      </c>
    </row>
    <row r="101" spans="1:9" ht="12.75">
      <c r="A101">
        <v>134316</v>
      </c>
      <c r="B101" s="82" t="s">
        <v>115</v>
      </c>
      <c r="C101" t="s">
        <v>44</v>
      </c>
      <c r="D101" s="25" t="s">
        <v>190</v>
      </c>
      <c r="E101">
        <v>70</v>
      </c>
      <c r="F101">
        <v>0.98</v>
      </c>
      <c r="G101">
        <v>0.78</v>
      </c>
      <c r="H101" t="s">
        <v>23</v>
      </c>
      <c r="I101" t="s">
        <v>57</v>
      </c>
    </row>
    <row r="102" spans="1:9" ht="12.75">
      <c r="A102">
        <v>120434</v>
      </c>
      <c r="B102" s="82" t="s">
        <v>362</v>
      </c>
      <c r="C102" t="s">
        <v>44</v>
      </c>
      <c r="D102" s="25" t="s">
        <v>190</v>
      </c>
      <c r="E102">
        <v>70</v>
      </c>
      <c r="F102">
        <v>1.81</v>
      </c>
      <c r="G102">
        <v>1.44</v>
      </c>
      <c r="H102" t="s">
        <v>23</v>
      </c>
      <c r="I102" t="s">
        <v>57</v>
      </c>
    </row>
    <row r="103" spans="1:9" ht="12.75">
      <c r="A103">
        <v>19242</v>
      </c>
      <c r="B103" s="82" t="s">
        <v>124</v>
      </c>
      <c r="C103" t="s">
        <v>44</v>
      </c>
      <c r="D103" s="25" t="s">
        <v>190</v>
      </c>
      <c r="E103">
        <v>70</v>
      </c>
      <c r="F103">
        <v>1.02</v>
      </c>
      <c r="G103">
        <v>0.82</v>
      </c>
      <c r="H103" t="s">
        <v>23</v>
      </c>
      <c r="I103" t="s">
        <v>57</v>
      </c>
    </row>
    <row r="104" spans="1:9" ht="12.75">
      <c r="A104">
        <v>144559</v>
      </c>
      <c r="B104" s="82" t="s">
        <v>125</v>
      </c>
      <c r="C104" t="s">
        <v>44</v>
      </c>
      <c r="D104" s="25" t="s">
        <v>190</v>
      </c>
      <c r="E104">
        <v>70</v>
      </c>
      <c r="F104">
        <v>1.19</v>
      </c>
      <c r="G104">
        <v>0.95</v>
      </c>
      <c r="H104" t="s">
        <v>23</v>
      </c>
      <c r="I104" t="s">
        <v>57</v>
      </c>
    </row>
    <row r="105" spans="1:9" ht="12.75">
      <c r="A105">
        <v>149761</v>
      </c>
      <c r="B105" s="82" t="s">
        <v>126</v>
      </c>
      <c r="C105" t="s">
        <v>42</v>
      </c>
      <c r="D105" s="25" t="s">
        <v>190</v>
      </c>
      <c r="E105">
        <v>50</v>
      </c>
      <c r="F105">
        <v>1.02</v>
      </c>
      <c r="G105">
        <v>0.82</v>
      </c>
      <c r="H105" t="s">
        <v>23</v>
      </c>
      <c r="I105" t="s">
        <v>57</v>
      </c>
    </row>
    <row r="106" spans="1:9" ht="12.75">
      <c r="A106">
        <v>126868</v>
      </c>
      <c r="B106" s="82" t="s">
        <v>127</v>
      </c>
      <c r="C106" t="s">
        <v>42</v>
      </c>
      <c r="D106" s="25" t="s">
        <v>190</v>
      </c>
      <c r="E106">
        <v>50</v>
      </c>
      <c r="F106">
        <v>0.9</v>
      </c>
      <c r="G106">
        <v>0.72</v>
      </c>
      <c r="H106" t="s">
        <v>23</v>
      </c>
      <c r="I106" t="s">
        <v>57</v>
      </c>
    </row>
    <row r="107" spans="1:9" ht="12.75">
      <c r="A107">
        <v>156737</v>
      </c>
      <c r="B107" s="82" t="s">
        <v>130</v>
      </c>
      <c r="C107" t="s">
        <v>42</v>
      </c>
      <c r="D107" s="25" t="s">
        <v>190</v>
      </c>
      <c r="E107">
        <v>50</v>
      </c>
      <c r="F107">
        <v>1.08</v>
      </c>
      <c r="G107">
        <v>0.87</v>
      </c>
      <c r="H107" t="s">
        <v>23</v>
      </c>
      <c r="I107" t="s">
        <v>57</v>
      </c>
    </row>
    <row r="108" spans="1:9" ht="12.75">
      <c r="A108">
        <v>156695</v>
      </c>
      <c r="B108" s="82" t="s">
        <v>429</v>
      </c>
      <c r="C108" t="s">
        <v>42</v>
      </c>
      <c r="D108" s="25" t="s">
        <v>190</v>
      </c>
      <c r="E108">
        <v>50</v>
      </c>
      <c r="F108">
        <v>1.06</v>
      </c>
      <c r="G108">
        <v>0.85</v>
      </c>
      <c r="H108" t="s">
        <v>23</v>
      </c>
      <c r="I108" t="s">
        <v>57</v>
      </c>
    </row>
    <row r="109" spans="1:9" ht="12.75">
      <c r="A109">
        <v>159626</v>
      </c>
      <c r="B109" s="82" t="s">
        <v>132</v>
      </c>
      <c r="C109" t="s">
        <v>42</v>
      </c>
      <c r="D109" s="25" t="s">
        <v>190</v>
      </c>
      <c r="E109">
        <v>50</v>
      </c>
      <c r="F109">
        <v>1.16</v>
      </c>
      <c r="G109">
        <v>0.93</v>
      </c>
      <c r="H109" t="s">
        <v>23</v>
      </c>
      <c r="I109" t="s">
        <v>57</v>
      </c>
    </row>
    <row r="110" spans="1:9" ht="12.75">
      <c r="A110">
        <v>132992</v>
      </c>
      <c r="B110" s="82" t="s">
        <v>135</v>
      </c>
      <c r="C110" t="s">
        <v>42</v>
      </c>
      <c r="D110" s="25" t="s">
        <v>190</v>
      </c>
      <c r="E110">
        <v>50</v>
      </c>
      <c r="F110">
        <v>0.88</v>
      </c>
      <c r="G110">
        <v>0.7</v>
      </c>
      <c r="H110" t="s">
        <v>23</v>
      </c>
      <c r="I110" t="s">
        <v>57</v>
      </c>
    </row>
    <row r="111" spans="1:9" ht="12.75">
      <c r="A111">
        <v>141102</v>
      </c>
      <c r="B111" s="82" t="s">
        <v>136</v>
      </c>
      <c r="C111" t="s">
        <v>42</v>
      </c>
      <c r="D111" s="25" t="s">
        <v>190</v>
      </c>
      <c r="E111">
        <v>50</v>
      </c>
      <c r="F111">
        <v>0.88</v>
      </c>
      <c r="G111">
        <v>0.7</v>
      </c>
      <c r="H111" t="s">
        <v>23</v>
      </c>
      <c r="I111" t="s">
        <v>57</v>
      </c>
    </row>
    <row r="112" spans="1:9" ht="12.75">
      <c r="A112">
        <v>159846</v>
      </c>
      <c r="B112" s="82" t="s">
        <v>138</v>
      </c>
      <c r="C112" t="s">
        <v>42</v>
      </c>
      <c r="D112" s="25" t="s">
        <v>190</v>
      </c>
      <c r="E112">
        <v>50</v>
      </c>
      <c r="F112">
        <v>0.65</v>
      </c>
      <c r="G112">
        <v>0.52</v>
      </c>
      <c r="H112" t="s">
        <v>23</v>
      </c>
      <c r="I112" t="s">
        <v>57</v>
      </c>
    </row>
    <row r="113" spans="1:9" ht="12.75">
      <c r="A113">
        <v>105912</v>
      </c>
      <c r="B113" s="82" t="s">
        <v>141</v>
      </c>
      <c r="C113" t="s">
        <v>42</v>
      </c>
      <c r="D113" s="25" t="s">
        <v>190</v>
      </c>
      <c r="E113">
        <v>50</v>
      </c>
      <c r="F113">
        <v>0.97</v>
      </c>
      <c r="G113">
        <v>0.78</v>
      </c>
      <c r="H113" t="s">
        <v>23</v>
      </c>
      <c r="I113" t="s">
        <v>57</v>
      </c>
    </row>
    <row r="114" spans="1:9" ht="12.75">
      <c r="A114">
        <v>159627</v>
      </c>
      <c r="B114" s="82" t="s">
        <v>144</v>
      </c>
      <c r="C114" t="s">
        <v>42</v>
      </c>
      <c r="D114" s="25" t="s">
        <v>190</v>
      </c>
      <c r="E114">
        <v>50</v>
      </c>
      <c r="F114">
        <v>0.65</v>
      </c>
      <c r="G114">
        <v>0.52</v>
      </c>
      <c r="H114" t="s">
        <v>23</v>
      </c>
      <c r="I114" t="s">
        <v>57</v>
      </c>
    </row>
    <row r="115" spans="1:9" ht="12.75">
      <c r="A115">
        <v>141106</v>
      </c>
      <c r="B115" s="82" t="s">
        <v>147</v>
      </c>
      <c r="C115" t="s">
        <v>42</v>
      </c>
      <c r="D115" s="25" t="s">
        <v>190</v>
      </c>
      <c r="E115">
        <v>50</v>
      </c>
      <c r="F115">
        <v>0.81</v>
      </c>
      <c r="G115">
        <v>0.65</v>
      </c>
      <c r="H115" t="s">
        <v>23</v>
      </c>
      <c r="I115" t="s">
        <v>57</v>
      </c>
    </row>
    <row r="116" spans="1:9" ht="12.75">
      <c r="A116">
        <v>18391</v>
      </c>
      <c r="B116" s="82" t="s">
        <v>206</v>
      </c>
      <c r="C116" t="s">
        <v>38</v>
      </c>
      <c r="D116" s="25" t="s">
        <v>190</v>
      </c>
      <c r="E116"/>
      <c r="G116">
        <v>25.58</v>
      </c>
      <c r="H116" t="s">
        <v>208</v>
      </c>
      <c r="I116" t="s">
        <v>57</v>
      </c>
    </row>
    <row r="117" spans="1:9" ht="12.75">
      <c r="A117">
        <v>14447</v>
      </c>
      <c r="B117" s="82" t="s">
        <v>210</v>
      </c>
      <c r="C117" t="s">
        <v>25</v>
      </c>
      <c r="D117" s="25" t="s">
        <v>190</v>
      </c>
      <c r="E117"/>
      <c r="G117">
        <v>15.14</v>
      </c>
      <c r="H117" t="s">
        <v>208</v>
      </c>
      <c r="I117" t="s">
        <v>57</v>
      </c>
    </row>
    <row r="118" spans="1:9" ht="12.75">
      <c r="A118">
        <v>11079</v>
      </c>
      <c r="B118" s="82" t="s">
        <v>211</v>
      </c>
      <c r="C118" t="s">
        <v>25</v>
      </c>
      <c r="D118" s="25" t="s">
        <v>190</v>
      </c>
      <c r="E118"/>
      <c r="G118">
        <v>9.37</v>
      </c>
      <c r="H118" t="s">
        <v>208</v>
      </c>
      <c r="I118" t="s">
        <v>57</v>
      </c>
    </row>
    <row r="119" spans="1:9" ht="12.75">
      <c r="A119">
        <v>19142</v>
      </c>
      <c r="B119" s="82" t="s">
        <v>227</v>
      </c>
      <c r="C119" t="s">
        <v>33</v>
      </c>
      <c r="D119" s="25" t="s">
        <v>190</v>
      </c>
      <c r="E119">
        <v>200</v>
      </c>
      <c r="F119">
        <v>8.35</v>
      </c>
      <c r="G119">
        <v>6.68</v>
      </c>
      <c r="H119" t="s">
        <v>208</v>
      </c>
      <c r="I119" t="s">
        <v>57</v>
      </c>
    </row>
    <row r="120" spans="1:9" ht="12.75">
      <c r="A120">
        <v>109906</v>
      </c>
      <c r="B120" s="82" t="s">
        <v>228</v>
      </c>
      <c r="C120" t="s">
        <v>33</v>
      </c>
      <c r="D120" s="25" t="s">
        <v>190</v>
      </c>
      <c r="E120">
        <v>200</v>
      </c>
      <c r="F120">
        <v>3.88</v>
      </c>
      <c r="G120">
        <v>3.1</v>
      </c>
      <c r="H120" t="s">
        <v>208</v>
      </c>
      <c r="I120" t="s">
        <v>57</v>
      </c>
    </row>
    <row r="121" spans="1:9" ht="12.75">
      <c r="A121">
        <v>18498</v>
      </c>
      <c r="B121" s="82" t="s">
        <v>229</v>
      </c>
      <c r="C121" t="s">
        <v>33</v>
      </c>
      <c r="D121" s="25" t="s">
        <v>190</v>
      </c>
      <c r="E121">
        <v>200</v>
      </c>
      <c r="F121">
        <v>8.26</v>
      </c>
      <c r="G121">
        <v>6.61</v>
      </c>
      <c r="H121" t="s">
        <v>208</v>
      </c>
      <c r="I121" t="s">
        <v>57</v>
      </c>
    </row>
    <row r="122" spans="1:9" ht="12.75">
      <c r="A122">
        <v>12965</v>
      </c>
      <c r="B122" s="82" t="s">
        <v>258</v>
      </c>
      <c r="C122" t="s">
        <v>31</v>
      </c>
      <c r="D122" s="25" t="s">
        <v>190</v>
      </c>
      <c r="E122">
        <v>150</v>
      </c>
      <c r="F122">
        <v>3</v>
      </c>
      <c r="G122">
        <v>2.4</v>
      </c>
      <c r="H122" t="s">
        <v>208</v>
      </c>
      <c r="I122" t="s">
        <v>57</v>
      </c>
    </row>
    <row r="123" spans="1:9" ht="12.75">
      <c r="A123">
        <v>155511</v>
      </c>
      <c r="B123" s="82" t="s">
        <v>259</v>
      </c>
      <c r="C123" t="s">
        <v>31</v>
      </c>
      <c r="D123" s="25" t="s">
        <v>190</v>
      </c>
      <c r="E123">
        <v>150</v>
      </c>
      <c r="F123">
        <v>5.24</v>
      </c>
      <c r="G123">
        <v>4.19</v>
      </c>
      <c r="H123" t="s">
        <v>208</v>
      </c>
      <c r="I123" t="s">
        <v>57</v>
      </c>
    </row>
    <row r="124" spans="1:9" ht="12.75">
      <c r="A124">
        <v>104869</v>
      </c>
      <c r="B124" s="82" t="s">
        <v>260</v>
      </c>
      <c r="C124" t="s">
        <v>31</v>
      </c>
      <c r="D124" s="25" t="s">
        <v>190</v>
      </c>
      <c r="E124">
        <v>150</v>
      </c>
      <c r="F124">
        <v>5.94</v>
      </c>
      <c r="G124">
        <v>4.75</v>
      </c>
      <c r="H124" t="s">
        <v>208</v>
      </c>
      <c r="I124" t="s">
        <v>57</v>
      </c>
    </row>
    <row r="125" spans="1:9" ht="12.75">
      <c r="A125">
        <v>18959</v>
      </c>
      <c r="B125" s="82" t="s">
        <v>261</v>
      </c>
      <c r="C125" t="s">
        <v>31</v>
      </c>
      <c r="D125" s="25" t="s">
        <v>190</v>
      </c>
      <c r="E125">
        <v>150</v>
      </c>
      <c r="F125">
        <v>5.96</v>
      </c>
      <c r="G125">
        <v>4.77</v>
      </c>
      <c r="H125" t="s">
        <v>208</v>
      </c>
      <c r="I125" t="s">
        <v>57</v>
      </c>
    </row>
    <row r="126" spans="1:9" ht="12.75">
      <c r="A126">
        <v>18255</v>
      </c>
      <c r="B126" s="82" t="s">
        <v>295</v>
      </c>
      <c r="C126" t="s">
        <v>28</v>
      </c>
      <c r="D126" s="25" t="s">
        <v>190</v>
      </c>
      <c r="E126">
        <v>100</v>
      </c>
      <c r="F126">
        <v>1.35</v>
      </c>
      <c r="G126">
        <v>1.08</v>
      </c>
      <c r="H126" t="s">
        <v>208</v>
      </c>
      <c r="I126" t="s">
        <v>57</v>
      </c>
    </row>
    <row r="127" spans="1:9" ht="12.75">
      <c r="A127">
        <v>19080</v>
      </c>
      <c r="B127" s="82" t="s">
        <v>296</v>
      </c>
      <c r="C127" t="s">
        <v>28</v>
      </c>
      <c r="D127" s="25" t="s">
        <v>190</v>
      </c>
      <c r="E127">
        <v>100</v>
      </c>
      <c r="F127">
        <v>2.91</v>
      </c>
      <c r="G127">
        <v>2.32</v>
      </c>
      <c r="H127" t="s">
        <v>208</v>
      </c>
      <c r="I127" t="s">
        <v>57</v>
      </c>
    </row>
    <row r="128" spans="1:9" ht="12.75">
      <c r="A128">
        <v>126853</v>
      </c>
      <c r="B128" s="82" t="s">
        <v>363</v>
      </c>
      <c r="C128" t="s">
        <v>44</v>
      </c>
      <c r="D128" s="25" t="s">
        <v>190</v>
      </c>
      <c r="E128">
        <v>70</v>
      </c>
      <c r="F128">
        <v>1.4</v>
      </c>
      <c r="G128">
        <v>1.12</v>
      </c>
      <c r="H128" t="s">
        <v>208</v>
      </c>
      <c r="I128" t="s">
        <v>57</v>
      </c>
    </row>
    <row r="129" spans="1:9" ht="12.75">
      <c r="A129">
        <v>159112</v>
      </c>
      <c r="B129" s="82" t="s">
        <v>364</v>
      </c>
      <c r="C129" t="s">
        <v>44</v>
      </c>
      <c r="D129" s="25" t="s">
        <v>190</v>
      </c>
      <c r="E129">
        <v>70</v>
      </c>
      <c r="F129">
        <v>1.55</v>
      </c>
      <c r="G129">
        <v>1.24</v>
      </c>
      <c r="H129" t="s">
        <v>208</v>
      </c>
      <c r="I129" t="s">
        <v>57</v>
      </c>
    </row>
    <row r="130" spans="1:9" ht="12.75">
      <c r="A130">
        <v>108492</v>
      </c>
      <c r="B130" s="82" t="s">
        <v>365</v>
      </c>
      <c r="C130" t="s">
        <v>44</v>
      </c>
      <c r="D130" s="25" t="s">
        <v>190</v>
      </c>
      <c r="E130">
        <v>70</v>
      </c>
      <c r="F130">
        <v>1.24</v>
      </c>
      <c r="G130">
        <v>0.99</v>
      </c>
      <c r="H130" t="s">
        <v>208</v>
      </c>
      <c r="I130" t="s">
        <v>57</v>
      </c>
    </row>
    <row r="131" spans="1:9" ht="12.75">
      <c r="A131">
        <v>12505</v>
      </c>
      <c r="B131" s="82" t="s">
        <v>366</v>
      </c>
      <c r="C131" t="s">
        <v>44</v>
      </c>
      <c r="D131" s="25" t="s">
        <v>190</v>
      </c>
      <c r="E131">
        <v>70</v>
      </c>
      <c r="F131">
        <v>1.52</v>
      </c>
      <c r="G131">
        <v>1.22</v>
      </c>
      <c r="H131" t="s">
        <v>208</v>
      </c>
      <c r="I131" t="s">
        <v>57</v>
      </c>
    </row>
    <row r="132" spans="1:9" ht="12.75">
      <c r="A132">
        <v>157223</v>
      </c>
      <c r="B132" s="82" t="s">
        <v>367</v>
      </c>
      <c r="C132" t="s">
        <v>44</v>
      </c>
      <c r="D132" s="25" t="s">
        <v>190</v>
      </c>
      <c r="E132">
        <v>70</v>
      </c>
      <c r="F132">
        <v>1.38</v>
      </c>
      <c r="G132">
        <v>1.1</v>
      </c>
      <c r="H132" t="s">
        <v>208</v>
      </c>
      <c r="I132" t="s">
        <v>57</v>
      </c>
    </row>
    <row r="133" spans="1:9" ht="12.75">
      <c r="A133">
        <v>158209</v>
      </c>
      <c r="B133" s="82" t="s">
        <v>368</v>
      </c>
      <c r="C133" t="s">
        <v>44</v>
      </c>
      <c r="D133" s="25" t="s">
        <v>190</v>
      </c>
      <c r="E133">
        <v>70</v>
      </c>
      <c r="F133">
        <v>1.27</v>
      </c>
      <c r="G133">
        <v>1.01</v>
      </c>
      <c r="H133" t="s">
        <v>208</v>
      </c>
      <c r="I133" t="s">
        <v>57</v>
      </c>
    </row>
    <row r="134" spans="1:9" ht="12.75">
      <c r="A134">
        <v>128355</v>
      </c>
      <c r="B134" s="82" t="s">
        <v>430</v>
      </c>
      <c r="C134" t="s">
        <v>42</v>
      </c>
      <c r="D134" s="25" t="s">
        <v>190</v>
      </c>
      <c r="E134">
        <v>50</v>
      </c>
      <c r="F134">
        <v>0.73</v>
      </c>
      <c r="G134">
        <v>0.59</v>
      </c>
      <c r="H134" t="s">
        <v>208</v>
      </c>
      <c r="I134" t="s">
        <v>57</v>
      </c>
    </row>
    <row r="135" spans="1:9" ht="12.75">
      <c r="A135">
        <v>119120</v>
      </c>
      <c r="B135" s="82" t="s">
        <v>431</v>
      </c>
      <c r="C135" t="s">
        <v>42</v>
      </c>
      <c r="D135" s="25" t="s">
        <v>190</v>
      </c>
      <c r="E135">
        <v>50</v>
      </c>
      <c r="F135">
        <v>0.83</v>
      </c>
      <c r="G135">
        <v>0.67</v>
      </c>
      <c r="H135" t="s">
        <v>208</v>
      </c>
      <c r="I135" t="s">
        <v>57</v>
      </c>
    </row>
    <row r="136" spans="1:9" ht="12.75">
      <c r="A136">
        <v>166310</v>
      </c>
      <c r="B136" s="82" t="s">
        <v>432</v>
      </c>
      <c r="C136" t="s">
        <v>42</v>
      </c>
      <c r="D136" s="25" t="s">
        <v>190</v>
      </c>
      <c r="E136">
        <v>50</v>
      </c>
      <c r="F136">
        <v>0.78</v>
      </c>
      <c r="G136">
        <v>0.62</v>
      </c>
      <c r="H136" t="s">
        <v>208</v>
      </c>
      <c r="I136" t="s">
        <v>57</v>
      </c>
    </row>
    <row r="137" spans="1:9" ht="12.75">
      <c r="A137">
        <v>19308</v>
      </c>
      <c r="B137" s="82" t="s">
        <v>433</v>
      </c>
      <c r="C137" t="s">
        <v>42</v>
      </c>
      <c r="D137" s="25" t="s">
        <v>190</v>
      </c>
      <c r="E137">
        <v>50</v>
      </c>
      <c r="F137">
        <v>0.93</v>
      </c>
      <c r="G137">
        <v>0.75</v>
      </c>
      <c r="H137" t="s">
        <v>208</v>
      </c>
      <c r="I137" t="s">
        <v>57</v>
      </c>
    </row>
    <row r="138" spans="1:9" ht="12.75">
      <c r="A138">
        <v>125679</v>
      </c>
      <c r="B138" s="82" t="s">
        <v>56</v>
      </c>
      <c r="C138" t="s">
        <v>25</v>
      </c>
      <c r="D138" s="25" t="s">
        <v>190</v>
      </c>
      <c r="E138"/>
      <c r="G138">
        <v>12.56</v>
      </c>
      <c r="H138" t="s">
        <v>212</v>
      </c>
      <c r="I138" t="s">
        <v>57</v>
      </c>
    </row>
    <row r="139" spans="1:9" ht="12.75">
      <c r="A139">
        <v>13264</v>
      </c>
      <c r="B139" s="82" t="s">
        <v>61</v>
      </c>
      <c r="C139" t="s">
        <v>33</v>
      </c>
      <c r="D139" s="25" t="s">
        <v>190</v>
      </c>
      <c r="E139">
        <v>200</v>
      </c>
      <c r="F139">
        <v>7.09</v>
      </c>
      <c r="G139">
        <v>5.67</v>
      </c>
      <c r="H139" t="s">
        <v>212</v>
      </c>
      <c r="I139" t="s">
        <v>57</v>
      </c>
    </row>
    <row r="140" spans="1:9" ht="12.75">
      <c r="A140">
        <v>13501</v>
      </c>
      <c r="B140" s="82" t="s">
        <v>62</v>
      </c>
      <c r="C140" t="s">
        <v>33</v>
      </c>
      <c r="D140" s="25" t="s">
        <v>190</v>
      </c>
      <c r="E140">
        <v>200</v>
      </c>
      <c r="F140">
        <v>6.21</v>
      </c>
      <c r="G140">
        <v>4.97</v>
      </c>
      <c r="H140" t="s">
        <v>212</v>
      </c>
      <c r="I140" t="s">
        <v>57</v>
      </c>
    </row>
    <row r="141" spans="1:9" ht="12.75">
      <c r="A141">
        <v>117221</v>
      </c>
      <c r="B141" s="82" t="s">
        <v>63</v>
      </c>
      <c r="C141" t="s">
        <v>33</v>
      </c>
      <c r="D141" s="25" t="s">
        <v>190</v>
      </c>
      <c r="E141">
        <v>200</v>
      </c>
      <c r="F141">
        <v>10.59</v>
      </c>
      <c r="G141">
        <v>8.47</v>
      </c>
      <c r="H141" t="s">
        <v>212</v>
      </c>
      <c r="I141" t="s">
        <v>57</v>
      </c>
    </row>
    <row r="142" spans="1:9" ht="12.75">
      <c r="A142">
        <v>18599</v>
      </c>
      <c r="B142" s="82" t="s">
        <v>64</v>
      </c>
      <c r="C142" t="s">
        <v>33</v>
      </c>
      <c r="D142" s="25" t="s">
        <v>190</v>
      </c>
      <c r="E142">
        <v>200</v>
      </c>
      <c r="F142">
        <v>6.21</v>
      </c>
      <c r="G142">
        <v>4.97</v>
      </c>
      <c r="H142" t="s">
        <v>212</v>
      </c>
      <c r="I142" t="s">
        <v>57</v>
      </c>
    </row>
    <row r="143" spans="1:9" ht="12.75">
      <c r="A143">
        <v>18596</v>
      </c>
      <c r="B143" s="82" t="s">
        <v>65</v>
      </c>
      <c r="C143" t="s">
        <v>33</v>
      </c>
      <c r="D143" s="25" t="s">
        <v>190</v>
      </c>
      <c r="E143">
        <v>200</v>
      </c>
      <c r="F143">
        <v>6.89</v>
      </c>
      <c r="G143">
        <v>5.51</v>
      </c>
      <c r="H143" t="s">
        <v>212</v>
      </c>
      <c r="I143" t="s">
        <v>57</v>
      </c>
    </row>
    <row r="144" spans="1:9" ht="12.75">
      <c r="A144">
        <v>18876</v>
      </c>
      <c r="B144" s="82" t="s">
        <v>66</v>
      </c>
      <c r="C144" t="s">
        <v>31</v>
      </c>
      <c r="D144" s="25" t="s">
        <v>190</v>
      </c>
      <c r="E144">
        <v>150</v>
      </c>
      <c r="F144">
        <v>5.75</v>
      </c>
      <c r="G144">
        <v>4.6</v>
      </c>
      <c r="H144" t="s">
        <v>212</v>
      </c>
      <c r="I144" t="s">
        <v>57</v>
      </c>
    </row>
    <row r="145" spans="1:9" ht="12.75">
      <c r="A145">
        <v>19160</v>
      </c>
      <c r="B145" s="82" t="s">
        <v>68</v>
      </c>
      <c r="C145" t="s">
        <v>31</v>
      </c>
      <c r="D145" s="25" t="s">
        <v>190</v>
      </c>
      <c r="E145">
        <v>150</v>
      </c>
      <c r="F145">
        <v>4.36</v>
      </c>
      <c r="G145">
        <v>3.49</v>
      </c>
      <c r="H145" t="s">
        <v>212</v>
      </c>
      <c r="I145" t="s">
        <v>57</v>
      </c>
    </row>
    <row r="146" spans="1:9" ht="12.75">
      <c r="A146">
        <v>131984</v>
      </c>
      <c r="B146" s="82" t="s">
        <v>69</v>
      </c>
      <c r="C146" t="s">
        <v>31</v>
      </c>
      <c r="D146" s="25" t="s">
        <v>190</v>
      </c>
      <c r="E146">
        <v>150</v>
      </c>
      <c r="F146">
        <v>3.51</v>
      </c>
      <c r="G146">
        <v>2.81</v>
      </c>
      <c r="H146" t="s">
        <v>212</v>
      </c>
      <c r="I146" t="s">
        <v>57</v>
      </c>
    </row>
    <row r="147" spans="1:9" ht="12.75">
      <c r="A147">
        <v>152854</v>
      </c>
      <c r="B147" s="82" t="s">
        <v>70</v>
      </c>
      <c r="C147" t="s">
        <v>31</v>
      </c>
      <c r="D147" s="25" t="s">
        <v>190</v>
      </c>
      <c r="E147">
        <v>150</v>
      </c>
      <c r="F147">
        <v>3.37</v>
      </c>
      <c r="G147">
        <v>2.69</v>
      </c>
      <c r="H147" t="s">
        <v>212</v>
      </c>
      <c r="I147" t="s">
        <v>57</v>
      </c>
    </row>
    <row r="148" spans="1:9" ht="12.75">
      <c r="A148">
        <v>131363</v>
      </c>
      <c r="B148" s="82" t="s">
        <v>71</v>
      </c>
      <c r="C148" t="s">
        <v>31</v>
      </c>
      <c r="D148" s="25" t="s">
        <v>190</v>
      </c>
      <c r="E148">
        <v>150</v>
      </c>
      <c r="F148">
        <v>4.57</v>
      </c>
      <c r="G148">
        <v>3.65</v>
      </c>
      <c r="H148" t="s">
        <v>212</v>
      </c>
      <c r="I148" t="s">
        <v>57</v>
      </c>
    </row>
    <row r="149" spans="1:9" ht="12.75">
      <c r="A149">
        <v>18589</v>
      </c>
      <c r="B149" s="82" t="s">
        <v>165</v>
      </c>
      <c r="C149" t="s">
        <v>31</v>
      </c>
      <c r="D149" s="25" t="s">
        <v>190</v>
      </c>
      <c r="E149">
        <v>150</v>
      </c>
      <c r="F149">
        <v>4.62</v>
      </c>
      <c r="G149">
        <v>3.7</v>
      </c>
      <c r="H149" t="s">
        <v>212</v>
      </c>
      <c r="I149" t="s">
        <v>57</v>
      </c>
    </row>
    <row r="150" spans="1:9" ht="12.75">
      <c r="A150">
        <v>104630</v>
      </c>
      <c r="B150" s="82" t="s">
        <v>75</v>
      </c>
      <c r="C150" t="s">
        <v>31</v>
      </c>
      <c r="D150" s="25" t="s">
        <v>190</v>
      </c>
      <c r="E150">
        <v>150</v>
      </c>
      <c r="F150">
        <v>4.97</v>
      </c>
      <c r="G150">
        <v>3.97</v>
      </c>
      <c r="H150" t="s">
        <v>212</v>
      </c>
      <c r="I150" t="s">
        <v>57</v>
      </c>
    </row>
    <row r="151" spans="1:9" ht="12.75">
      <c r="A151">
        <v>18169</v>
      </c>
      <c r="B151" s="82" t="s">
        <v>76</v>
      </c>
      <c r="C151" t="s">
        <v>31</v>
      </c>
      <c r="D151" s="25" t="s">
        <v>190</v>
      </c>
      <c r="E151">
        <v>150</v>
      </c>
      <c r="F151">
        <v>4.47</v>
      </c>
      <c r="G151">
        <v>3.58</v>
      </c>
      <c r="H151" t="s">
        <v>212</v>
      </c>
      <c r="I151" t="s">
        <v>57</v>
      </c>
    </row>
    <row r="152" spans="1:9" ht="12.75">
      <c r="A152">
        <v>12397</v>
      </c>
      <c r="B152" s="82" t="s">
        <v>78</v>
      </c>
      <c r="C152" t="s">
        <v>28</v>
      </c>
      <c r="D152" s="25" t="s">
        <v>190</v>
      </c>
      <c r="E152">
        <v>100</v>
      </c>
      <c r="F152">
        <v>2.99</v>
      </c>
      <c r="G152">
        <v>2.39</v>
      </c>
      <c r="H152" t="s">
        <v>212</v>
      </c>
      <c r="I152" t="s">
        <v>57</v>
      </c>
    </row>
    <row r="153" spans="1:9" ht="12.75">
      <c r="A153">
        <v>149908</v>
      </c>
      <c r="B153" s="82" t="s">
        <v>97</v>
      </c>
      <c r="C153" t="s">
        <v>28</v>
      </c>
      <c r="D153" s="25" t="s">
        <v>190</v>
      </c>
      <c r="E153">
        <v>100</v>
      </c>
      <c r="F153">
        <v>3.52</v>
      </c>
      <c r="G153">
        <v>2.82</v>
      </c>
      <c r="H153" t="s">
        <v>212</v>
      </c>
      <c r="I153" t="s">
        <v>57</v>
      </c>
    </row>
    <row r="154" spans="1:9" ht="12.75">
      <c r="A154">
        <v>151565</v>
      </c>
      <c r="B154" s="82" t="s">
        <v>160</v>
      </c>
      <c r="C154" t="s">
        <v>44</v>
      </c>
      <c r="D154" s="25" t="s">
        <v>190</v>
      </c>
      <c r="E154">
        <v>70</v>
      </c>
      <c r="F154">
        <v>1.2</v>
      </c>
      <c r="G154">
        <v>0.96</v>
      </c>
      <c r="H154" t="s">
        <v>212</v>
      </c>
      <c r="I154" t="s">
        <v>57</v>
      </c>
    </row>
    <row r="155" spans="1:9" ht="12.75">
      <c r="A155">
        <v>131988</v>
      </c>
      <c r="B155" s="82" t="s">
        <v>102</v>
      </c>
      <c r="C155" t="s">
        <v>44</v>
      </c>
      <c r="D155" s="25" t="s">
        <v>190</v>
      </c>
      <c r="E155">
        <v>70</v>
      </c>
      <c r="F155">
        <v>1.05</v>
      </c>
      <c r="G155">
        <v>0.84</v>
      </c>
      <c r="H155" t="s">
        <v>212</v>
      </c>
      <c r="I155" t="s">
        <v>57</v>
      </c>
    </row>
    <row r="156" spans="1:9" ht="12.75">
      <c r="A156">
        <v>149977</v>
      </c>
      <c r="B156" s="82" t="s">
        <v>104</v>
      </c>
      <c r="C156" t="s">
        <v>44</v>
      </c>
      <c r="D156" s="25" t="s">
        <v>190</v>
      </c>
      <c r="E156">
        <v>70</v>
      </c>
      <c r="F156">
        <v>2.06</v>
      </c>
      <c r="G156">
        <v>1.65</v>
      </c>
      <c r="H156" t="s">
        <v>212</v>
      </c>
      <c r="I156" t="s">
        <v>57</v>
      </c>
    </row>
    <row r="157" spans="1:9" ht="12.75">
      <c r="A157">
        <v>115877</v>
      </c>
      <c r="B157" s="82" t="s">
        <v>106</v>
      </c>
      <c r="C157" t="s">
        <v>44</v>
      </c>
      <c r="D157" s="25" t="s">
        <v>190</v>
      </c>
      <c r="E157">
        <v>70</v>
      </c>
      <c r="F157">
        <v>2.01</v>
      </c>
      <c r="G157">
        <v>1.6</v>
      </c>
      <c r="H157" t="s">
        <v>212</v>
      </c>
      <c r="I157" t="s">
        <v>57</v>
      </c>
    </row>
    <row r="158" spans="1:9" ht="12.75">
      <c r="A158">
        <v>151390</v>
      </c>
      <c r="B158" s="82" t="s">
        <v>107</v>
      </c>
      <c r="C158" t="s">
        <v>44</v>
      </c>
      <c r="D158" s="25" t="s">
        <v>190</v>
      </c>
      <c r="E158">
        <v>70</v>
      </c>
      <c r="F158">
        <v>1.87</v>
      </c>
      <c r="G158">
        <v>1.5</v>
      </c>
      <c r="H158" t="s">
        <v>212</v>
      </c>
      <c r="I158" t="s">
        <v>57</v>
      </c>
    </row>
    <row r="159" spans="1:9" ht="12.75">
      <c r="A159">
        <v>101886</v>
      </c>
      <c r="B159" s="82" t="s">
        <v>108</v>
      </c>
      <c r="C159" t="s">
        <v>44</v>
      </c>
      <c r="D159" s="25" t="s">
        <v>190</v>
      </c>
      <c r="E159">
        <v>70</v>
      </c>
      <c r="F159">
        <v>2.17</v>
      </c>
      <c r="G159">
        <v>1.74</v>
      </c>
      <c r="H159" t="s">
        <v>212</v>
      </c>
      <c r="I159" t="s">
        <v>57</v>
      </c>
    </row>
    <row r="160" spans="1:9" ht="12.75">
      <c r="A160">
        <v>18565</v>
      </c>
      <c r="B160" s="82" t="s">
        <v>109</v>
      </c>
      <c r="C160" t="s">
        <v>44</v>
      </c>
      <c r="D160" s="25" t="s">
        <v>190</v>
      </c>
      <c r="E160">
        <v>70</v>
      </c>
      <c r="F160">
        <v>1.31</v>
      </c>
      <c r="G160">
        <v>1.05</v>
      </c>
      <c r="H160" t="s">
        <v>212</v>
      </c>
      <c r="I160" t="s">
        <v>57</v>
      </c>
    </row>
    <row r="161" spans="1:9" ht="12.75">
      <c r="A161">
        <v>18578</v>
      </c>
      <c r="B161" s="82" t="s">
        <v>110</v>
      </c>
      <c r="C161" t="s">
        <v>44</v>
      </c>
      <c r="D161" s="25" t="s">
        <v>190</v>
      </c>
      <c r="E161">
        <v>70</v>
      </c>
      <c r="F161">
        <v>2.01</v>
      </c>
      <c r="G161">
        <v>1.61</v>
      </c>
      <c r="H161" t="s">
        <v>212</v>
      </c>
      <c r="I161" t="s">
        <v>57</v>
      </c>
    </row>
    <row r="162" spans="1:9" ht="12.75">
      <c r="A162">
        <v>151384</v>
      </c>
      <c r="B162" s="82" t="s">
        <v>113</v>
      </c>
      <c r="C162" t="s">
        <v>44</v>
      </c>
      <c r="D162" s="25" t="s">
        <v>190</v>
      </c>
      <c r="E162">
        <v>70</v>
      </c>
      <c r="F162">
        <v>1.4</v>
      </c>
      <c r="G162">
        <v>1.12</v>
      </c>
      <c r="H162" t="s">
        <v>212</v>
      </c>
      <c r="I162" t="s">
        <v>57</v>
      </c>
    </row>
    <row r="163" spans="1:9" ht="12.75">
      <c r="A163">
        <v>145501</v>
      </c>
      <c r="B163" s="82" t="s">
        <v>117</v>
      </c>
      <c r="C163" t="s">
        <v>44</v>
      </c>
      <c r="D163" s="25" t="s">
        <v>190</v>
      </c>
      <c r="E163">
        <v>70</v>
      </c>
      <c r="F163">
        <v>1.38</v>
      </c>
      <c r="G163">
        <v>1.1</v>
      </c>
      <c r="H163" t="s">
        <v>212</v>
      </c>
      <c r="I163" t="s">
        <v>57</v>
      </c>
    </row>
    <row r="164" spans="1:9" ht="12.75">
      <c r="A164">
        <v>131986</v>
      </c>
      <c r="B164" s="82" t="s">
        <v>119</v>
      </c>
      <c r="C164" t="s">
        <v>44</v>
      </c>
      <c r="D164" s="25" t="s">
        <v>190</v>
      </c>
      <c r="E164">
        <v>70</v>
      </c>
      <c r="F164">
        <v>2.06</v>
      </c>
      <c r="G164">
        <v>1.65</v>
      </c>
      <c r="H164" t="s">
        <v>212</v>
      </c>
      <c r="I164" t="s">
        <v>57</v>
      </c>
    </row>
    <row r="165" spans="1:9" ht="12.75">
      <c r="A165">
        <v>137990</v>
      </c>
      <c r="B165" s="82" t="s">
        <v>120</v>
      </c>
      <c r="C165" t="s">
        <v>44</v>
      </c>
      <c r="D165" s="25" t="s">
        <v>190</v>
      </c>
      <c r="E165">
        <v>70</v>
      </c>
      <c r="F165">
        <v>1.6</v>
      </c>
      <c r="G165">
        <v>1.28</v>
      </c>
      <c r="H165" t="s">
        <v>212</v>
      </c>
      <c r="I165" t="s">
        <v>57</v>
      </c>
    </row>
    <row r="166" spans="1:9" ht="12.75">
      <c r="A166">
        <v>120451</v>
      </c>
      <c r="B166" s="82" t="s">
        <v>121</v>
      </c>
      <c r="C166" t="s">
        <v>44</v>
      </c>
      <c r="D166" s="25" t="s">
        <v>190</v>
      </c>
      <c r="E166">
        <v>70</v>
      </c>
      <c r="F166">
        <v>1.26</v>
      </c>
      <c r="G166">
        <v>1.01</v>
      </c>
      <c r="H166" t="s">
        <v>212</v>
      </c>
      <c r="I166" t="s">
        <v>57</v>
      </c>
    </row>
    <row r="167" spans="1:9" ht="12.75">
      <c r="A167">
        <v>162546</v>
      </c>
      <c r="B167" s="82" t="s">
        <v>122</v>
      </c>
      <c r="C167" t="s">
        <v>44</v>
      </c>
      <c r="D167" s="25" t="s">
        <v>190</v>
      </c>
      <c r="E167">
        <v>70</v>
      </c>
      <c r="F167">
        <v>1.55</v>
      </c>
      <c r="G167">
        <v>1.24</v>
      </c>
      <c r="H167" t="s">
        <v>212</v>
      </c>
      <c r="I167" t="s">
        <v>57</v>
      </c>
    </row>
    <row r="168" spans="1:9" ht="12.75">
      <c r="A168">
        <v>151315</v>
      </c>
      <c r="B168" s="82" t="s">
        <v>129</v>
      </c>
      <c r="C168" t="s">
        <v>42</v>
      </c>
      <c r="D168" s="25" t="s">
        <v>190</v>
      </c>
      <c r="E168">
        <v>50</v>
      </c>
      <c r="F168">
        <v>0.65</v>
      </c>
      <c r="G168">
        <v>0.52</v>
      </c>
      <c r="H168" t="s">
        <v>212</v>
      </c>
      <c r="I168" t="s">
        <v>57</v>
      </c>
    </row>
    <row r="169" spans="1:9" ht="12.75">
      <c r="A169">
        <v>128982</v>
      </c>
      <c r="B169" s="82" t="s">
        <v>134</v>
      </c>
      <c r="C169" t="s">
        <v>42</v>
      </c>
      <c r="D169" s="25" t="s">
        <v>190</v>
      </c>
      <c r="E169">
        <v>50</v>
      </c>
      <c r="F169">
        <v>0.91</v>
      </c>
      <c r="G169">
        <v>0.72</v>
      </c>
      <c r="H169" t="s">
        <v>212</v>
      </c>
      <c r="I169" t="s">
        <v>57</v>
      </c>
    </row>
    <row r="170" spans="1:9" ht="12.75">
      <c r="A170">
        <v>161687</v>
      </c>
      <c r="B170" s="82" t="s">
        <v>137</v>
      </c>
      <c r="C170" t="s">
        <v>42</v>
      </c>
      <c r="D170" s="25" t="s">
        <v>190</v>
      </c>
      <c r="E170">
        <v>50</v>
      </c>
      <c r="F170">
        <v>0.77</v>
      </c>
      <c r="G170">
        <v>0.61</v>
      </c>
      <c r="H170" t="s">
        <v>212</v>
      </c>
      <c r="I170" t="s">
        <v>57</v>
      </c>
    </row>
    <row r="171" spans="1:9" ht="12.75">
      <c r="A171">
        <v>151381</v>
      </c>
      <c r="B171" s="82" t="s">
        <v>142</v>
      </c>
      <c r="C171" t="s">
        <v>42</v>
      </c>
      <c r="D171" s="25" t="s">
        <v>190</v>
      </c>
      <c r="E171">
        <v>50</v>
      </c>
      <c r="F171">
        <v>0.71</v>
      </c>
      <c r="G171">
        <v>0.57</v>
      </c>
      <c r="H171" t="s">
        <v>212</v>
      </c>
      <c r="I171" t="s">
        <v>57</v>
      </c>
    </row>
    <row r="172" spans="1:9" ht="12.75">
      <c r="A172">
        <v>145086</v>
      </c>
      <c r="B172" s="82" t="s">
        <v>143</v>
      </c>
      <c r="C172" t="s">
        <v>42</v>
      </c>
      <c r="D172" s="25" t="s">
        <v>190</v>
      </c>
      <c r="E172">
        <v>50</v>
      </c>
      <c r="F172">
        <v>0.99</v>
      </c>
      <c r="G172">
        <v>0.79</v>
      </c>
      <c r="H172" t="s">
        <v>212</v>
      </c>
      <c r="I172" t="s">
        <v>57</v>
      </c>
    </row>
    <row r="173" spans="1:9" ht="12.75">
      <c r="A173">
        <v>140935</v>
      </c>
      <c r="B173" s="82" t="s">
        <v>434</v>
      </c>
      <c r="C173" t="s">
        <v>42</v>
      </c>
      <c r="D173" s="25" t="s">
        <v>190</v>
      </c>
      <c r="E173">
        <v>50</v>
      </c>
      <c r="F173">
        <v>1.05</v>
      </c>
      <c r="G173">
        <v>0.84</v>
      </c>
      <c r="H173" t="s">
        <v>212</v>
      </c>
      <c r="I173" t="s">
        <v>57</v>
      </c>
    </row>
    <row r="174" spans="1:9" ht="12.75">
      <c r="A174">
        <v>19300</v>
      </c>
      <c r="B174" s="82" t="s">
        <v>213</v>
      </c>
      <c r="C174" t="s">
        <v>25</v>
      </c>
      <c r="D174" s="25" t="s">
        <v>190</v>
      </c>
      <c r="E174"/>
      <c r="G174">
        <v>14.85</v>
      </c>
      <c r="H174" t="s">
        <v>214</v>
      </c>
      <c r="I174" t="s">
        <v>57</v>
      </c>
    </row>
    <row r="175" spans="1:9" ht="12.75">
      <c r="A175">
        <v>129588</v>
      </c>
      <c r="B175" s="82" t="s">
        <v>230</v>
      </c>
      <c r="C175" t="s">
        <v>33</v>
      </c>
      <c r="D175" s="25" t="s">
        <v>190</v>
      </c>
      <c r="E175">
        <v>200</v>
      </c>
      <c r="F175">
        <v>5.8</v>
      </c>
      <c r="G175">
        <v>4.64</v>
      </c>
      <c r="H175" t="s">
        <v>214</v>
      </c>
      <c r="I175" t="s">
        <v>57</v>
      </c>
    </row>
    <row r="176" spans="1:9" ht="12.75">
      <c r="A176">
        <v>11095</v>
      </c>
      <c r="B176" s="82" t="s">
        <v>231</v>
      </c>
      <c r="C176" t="s">
        <v>33</v>
      </c>
      <c r="D176" s="25" t="s">
        <v>190</v>
      </c>
      <c r="E176">
        <v>200</v>
      </c>
      <c r="F176">
        <v>8.42</v>
      </c>
      <c r="G176">
        <v>6.74</v>
      </c>
      <c r="H176" t="s">
        <v>214</v>
      </c>
      <c r="I176" t="s">
        <v>57</v>
      </c>
    </row>
    <row r="177" spans="1:9" ht="12.75">
      <c r="A177">
        <v>142602</v>
      </c>
      <c r="B177" s="82" t="s">
        <v>232</v>
      </c>
      <c r="C177" t="s">
        <v>33</v>
      </c>
      <c r="D177" s="25" t="s">
        <v>190</v>
      </c>
      <c r="E177">
        <v>200</v>
      </c>
      <c r="F177">
        <v>7.87</v>
      </c>
      <c r="G177">
        <v>6.29</v>
      </c>
      <c r="H177" t="s">
        <v>214</v>
      </c>
      <c r="I177" t="s">
        <v>57</v>
      </c>
    </row>
    <row r="178" spans="1:9" ht="12.75">
      <c r="A178">
        <v>105031</v>
      </c>
      <c r="B178" s="82" t="s">
        <v>233</v>
      </c>
      <c r="C178" t="s">
        <v>33</v>
      </c>
      <c r="D178" s="25" t="s">
        <v>190</v>
      </c>
      <c r="E178">
        <v>200</v>
      </c>
      <c r="F178">
        <v>8.16</v>
      </c>
      <c r="G178">
        <v>6.52</v>
      </c>
      <c r="H178" t="s">
        <v>214</v>
      </c>
      <c r="I178" t="s">
        <v>57</v>
      </c>
    </row>
    <row r="179" spans="1:9" ht="12.75">
      <c r="A179">
        <v>104956</v>
      </c>
      <c r="B179" s="82" t="s">
        <v>234</v>
      </c>
      <c r="C179" t="s">
        <v>33</v>
      </c>
      <c r="D179" s="25" t="s">
        <v>190</v>
      </c>
      <c r="E179">
        <v>200</v>
      </c>
      <c r="F179">
        <v>8.01</v>
      </c>
      <c r="G179">
        <v>6.41</v>
      </c>
      <c r="H179" t="s">
        <v>214</v>
      </c>
      <c r="I179" t="s">
        <v>57</v>
      </c>
    </row>
    <row r="180" spans="1:9" ht="12.75">
      <c r="A180">
        <v>19301</v>
      </c>
      <c r="B180" s="82" t="s">
        <v>262</v>
      </c>
      <c r="C180" t="s">
        <v>31</v>
      </c>
      <c r="D180" s="25" t="s">
        <v>190</v>
      </c>
      <c r="E180">
        <v>150</v>
      </c>
      <c r="F180">
        <v>4.76</v>
      </c>
      <c r="G180">
        <v>3.81</v>
      </c>
      <c r="H180" t="s">
        <v>214</v>
      </c>
      <c r="I180" t="s">
        <v>57</v>
      </c>
    </row>
    <row r="181" spans="1:9" ht="12.75">
      <c r="A181">
        <v>159489</v>
      </c>
      <c r="B181" s="82" t="s">
        <v>263</v>
      </c>
      <c r="C181" t="s">
        <v>31</v>
      </c>
      <c r="D181" s="25" t="s">
        <v>190</v>
      </c>
      <c r="E181">
        <v>150</v>
      </c>
      <c r="F181">
        <v>4.13</v>
      </c>
      <c r="G181">
        <v>3.3</v>
      </c>
      <c r="H181" t="s">
        <v>214</v>
      </c>
      <c r="I181" t="s">
        <v>57</v>
      </c>
    </row>
    <row r="182" spans="1:9" ht="12.75">
      <c r="A182">
        <v>18883</v>
      </c>
      <c r="B182" s="82" t="s">
        <v>264</v>
      </c>
      <c r="C182" t="s">
        <v>31</v>
      </c>
      <c r="D182" s="25" t="s">
        <v>190</v>
      </c>
      <c r="E182">
        <v>150</v>
      </c>
      <c r="F182">
        <v>4.13</v>
      </c>
      <c r="G182">
        <v>3.3</v>
      </c>
      <c r="H182" t="s">
        <v>214</v>
      </c>
      <c r="I182" t="s">
        <v>57</v>
      </c>
    </row>
    <row r="183" spans="1:9" ht="12.75">
      <c r="A183">
        <v>104955</v>
      </c>
      <c r="B183" s="82" t="s">
        <v>265</v>
      </c>
      <c r="C183" t="s">
        <v>31</v>
      </c>
      <c r="D183" s="25" t="s">
        <v>190</v>
      </c>
      <c r="E183">
        <v>150</v>
      </c>
      <c r="F183">
        <v>3.42</v>
      </c>
      <c r="G183">
        <v>2.73</v>
      </c>
      <c r="H183" t="s">
        <v>214</v>
      </c>
      <c r="I183" t="s">
        <v>57</v>
      </c>
    </row>
    <row r="184" spans="1:9" ht="12.75">
      <c r="A184">
        <v>19193</v>
      </c>
      <c r="B184" s="82" t="s">
        <v>297</v>
      </c>
      <c r="C184" t="s">
        <v>28</v>
      </c>
      <c r="D184" s="25" t="s">
        <v>190</v>
      </c>
      <c r="E184">
        <v>100</v>
      </c>
      <c r="F184">
        <v>2.18</v>
      </c>
      <c r="G184">
        <v>1.74</v>
      </c>
      <c r="H184" t="s">
        <v>214</v>
      </c>
      <c r="I184" t="s">
        <v>57</v>
      </c>
    </row>
    <row r="185" spans="1:9" ht="12.75">
      <c r="A185">
        <v>156400</v>
      </c>
      <c r="B185" s="82" t="s">
        <v>298</v>
      </c>
      <c r="C185" t="s">
        <v>28</v>
      </c>
      <c r="D185" s="25" t="s">
        <v>190</v>
      </c>
      <c r="E185">
        <v>100</v>
      </c>
      <c r="F185">
        <v>3.68</v>
      </c>
      <c r="G185">
        <v>2.95</v>
      </c>
      <c r="H185" t="s">
        <v>214</v>
      </c>
      <c r="I185" t="s">
        <v>57</v>
      </c>
    </row>
    <row r="186" spans="1:9" ht="12.75">
      <c r="A186">
        <v>18694</v>
      </c>
      <c r="B186" s="82" t="s">
        <v>299</v>
      </c>
      <c r="C186" t="s">
        <v>28</v>
      </c>
      <c r="D186" s="25" t="s">
        <v>190</v>
      </c>
      <c r="E186">
        <v>100</v>
      </c>
      <c r="F186">
        <v>2.21</v>
      </c>
      <c r="G186">
        <v>1.77</v>
      </c>
      <c r="H186" t="s">
        <v>214</v>
      </c>
      <c r="I186" t="s">
        <v>57</v>
      </c>
    </row>
    <row r="187" spans="1:9" ht="12.75">
      <c r="A187">
        <v>18697</v>
      </c>
      <c r="B187" s="82" t="s">
        <v>300</v>
      </c>
      <c r="C187" t="s">
        <v>28</v>
      </c>
      <c r="D187" s="25" t="s">
        <v>190</v>
      </c>
      <c r="E187">
        <v>100</v>
      </c>
      <c r="F187">
        <v>2.57</v>
      </c>
      <c r="G187">
        <v>2.05</v>
      </c>
      <c r="H187" t="s">
        <v>214</v>
      </c>
      <c r="I187" t="s">
        <v>57</v>
      </c>
    </row>
    <row r="188" spans="1:9" ht="12.75">
      <c r="A188">
        <v>142615</v>
      </c>
      <c r="B188" s="82" t="s">
        <v>369</v>
      </c>
      <c r="C188" t="s">
        <v>44</v>
      </c>
      <c r="D188" s="25" t="s">
        <v>190</v>
      </c>
      <c r="E188">
        <v>70</v>
      </c>
      <c r="F188">
        <v>1.87</v>
      </c>
      <c r="G188">
        <v>1.49</v>
      </c>
      <c r="H188" t="s">
        <v>214</v>
      </c>
      <c r="I188" t="s">
        <v>57</v>
      </c>
    </row>
    <row r="189" spans="1:9" ht="12.75">
      <c r="A189">
        <v>159593</v>
      </c>
      <c r="B189" s="82" t="s">
        <v>370</v>
      </c>
      <c r="C189" t="s">
        <v>44</v>
      </c>
      <c r="D189" s="25" t="s">
        <v>190</v>
      </c>
      <c r="E189">
        <v>70</v>
      </c>
      <c r="F189">
        <v>1.78</v>
      </c>
      <c r="G189">
        <v>1.42</v>
      </c>
      <c r="H189" t="s">
        <v>214</v>
      </c>
      <c r="I189" t="s">
        <v>57</v>
      </c>
    </row>
    <row r="190" spans="1:9" ht="12.75">
      <c r="A190">
        <v>18965</v>
      </c>
      <c r="B190" s="82" t="s">
        <v>371</v>
      </c>
      <c r="C190" t="s">
        <v>44</v>
      </c>
      <c r="D190" s="25" t="s">
        <v>190</v>
      </c>
      <c r="E190">
        <v>70</v>
      </c>
      <c r="F190">
        <v>1.39</v>
      </c>
      <c r="G190">
        <v>1.11</v>
      </c>
      <c r="H190" t="s">
        <v>214</v>
      </c>
      <c r="I190" t="s">
        <v>57</v>
      </c>
    </row>
    <row r="191" spans="1:9" ht="12.75">
      <c r="A191">
        <v>18687</v>
      </c>
      <c r="B191" s="82" t="s">
        <v>372</v>
      </c>
      <c r="C191" t="s">
        <v>44</v>
      </c>
      <c r="D191" s="25" t="s">
        <v>190</v>
      </c>
      <c r="E191">
        <v>70</v>
      </c>
      <c r="F191">
        <v>1.98</v>
      </c>
      <c r="G191">
        <v>1.58</v>
      </c>
      <c r="H191" t="s">
        <v>214</v>
      </c>
      <c r="I191" t="s">
        <v>57</v>
      </c>
    </row>
    <row r="192" spans="1:9" ht="12.75">
      <c r="A192">
        <v>140630</v>
      </c>
      <c r="B192" s="82" t="s">
        <v>373</v>
      </c>
      <c r="C192" t="s">
        <v>44</v>
      </c>
      <c r="D192" s="25" t="s">
        <v>190</v>
      </c>
      <c r="E192">
        <v>70</v>
      </c>
      <c r="F192">
        <v>1.33</v>
      </c>
      <c r="G192">
        <v>1.07</v>
      </c>
      <c r="H192" t="s">
        <v>214</v>
      </c>
      <c r="I192" t="s">
        <v>57</v>
      </c>
    </row>
    <row r="193" spans="1:9" ht="12.75">
      <c r="A193">
        <v>152551</v>
      </c>
      <c r="B193" s="82" t="s">
        <v>374</v>
      </c>
      <c r="C193" t="s">
        <v>44</v>
      </c>
      <c r="D193" s="25" t="s">
        <v>190</v>
      </c>
      <c r="E193">
        <v>70</v>
      </c>
      <c r="F193">
        <v>1.25</v>
      </c>
      <c r="G193">
        <v>1</v>
      </c>
      <c r="H193" t="s">
        <v>214</v>
      </c>
      <c r="I193" t="s">
        <v>57</v>
      </c>
    </row>
    <row r="194" spans="1:9" ht="12.75">
      <c r="A194">
        <v>162872</v>
      </c>
      <c r="B194" s="82" t="s">
        <v>375</v>
      </c>
      <c r="C194" t="s">
        <v>44</v>
      </c>
      <c r="D194" s="25" t="s">
        <v>190</v>
      </c>
      <c r="E194">
        <v>70</v>
      </c>
      <c r="F194">
        <v>1.93</v>
      </c>
      <c r="G194">
        <v>1.54</v>
      </c>
      <c r="H194" t="s">
        <v>214</v>
      </c>
      <c r="I194" t="s">
        <v>57</v>
      </c>
    </row>
    <row r="195" spans="1:9" ht="12.75">
      <c r="A195">
        <v>150385</v>
      </c>
      <c r="B195" s="82" t="s">
        <v>376</v>
      </c>
      <c r="C195" t="s">
        <v>44</v>
      </c>
      <c r="D195" s="25" t="s">
        <v>190</v>
      </c>
      <c r="E195">
        <v>70</v>
      </c>
      <c r="F195">
        <v>1.25</v>
      </c>
      <c r="G195">
        <v>1</v>
      </c>
      <c r="H195" t="s">
        <v>214</v>
      </c>
      <c r="I195" t="s">
        <v>57</v>
      </c>
    </row>
    <row r="196" spans="1:9" ht="12.75">
      <c r="A196">
        <v>119656</v>
      </c>
      <c r="B196" s="82" t="s">
        <v>377</v>
      </c>
      <c r="C196" t="s">
        <v>44</v>
      </c>
      <c r="D196" s="25" t="s">
        <v>190</v>
      </c>
      <c r="E196">
        <v>70</v>
      </c>
      <c r="F196">
        <v>1.48</v>
      </c>
      <c r="G196">
        <v>1.18</v>
      </c>
      <c r="H196" t="s">
        <v>214</v>
      </c>
      <c r="I196" t="s">
        <v>57</v>
      </c>
    </row>
    <row r="197" spans="1:9" ht="12.75">
      <c r="A197">
        <v>150386</v>
      </c>
      <c r="B197" s="82" t="s">
        <v>435</v>
      </c>
      <c r="C197" t="s">
        <v>42</v>
      </c>
      <c r="D197" s="25" t="s">
        <v>190</v>
      </c>
      <c r="E197">
        <v>50</v>
      </c>
      <c r="F197">
        <v>0.83</v>
      </c>
      <c r="G197">
        <v>0.66</v>
      </c>
      <c r="H197" t="s">
        <v>214</v>
      </c>
      <c r="I197" t="s">
        <v>57</v>
      </c>
    </row>
    <row r="198" spans="1:9" ht="12.75">
      <c r="A198">
        <v>159448</v>
      </c>
      <c r="B198" s="82" t="s">
        <v>436</v>
      </c>
      <c r="C198" t="s">
        <v>42</v>
      </c>
      <c r="D198" s="25" t="s">
        <v>190</v>
      </c>
      <c r="E198">
        <v>50</v>
      </c>
      <c r="F198">
        <v>0.84</v>
      </c>
      <c r="G198">
        <v>0.67</v>
      </c>
      <c r="H198" t="s">
        <v>214</v>
      </c>
      <c r="I198" t="s">
        <v>57</v>
      </c>
    </row>
    <row r="199" spans="1:9" ht="12.75">
      <c r="A199">
        <v>145886</v>
      </c>
      <c r="B199" s="82" t="s">
        <v>437</v>
      </c>
      <c r="C199" t="s">
        <v>42</v>
      </c>
      <c r="D199" s="25" t="s">
        <v>190</v>
      </c>
      <c r="E199">
        <v>50</v>
      </c>
      <c r="F199">
        <v>1.08</v>
      </c>
      <c r="G199">
        <v>0.86</v>
      </c>
      <c r="H199" t="s">
        <v>214</v>
      </c>
      <c r="I199" t="s">
        <v>57</v>
      </c>
    </row>
    <row r="200" spans="1:9" ht="12.75">
      <c r="A200">
        <v>141750</v>
      </c>
      <c r="B200" s="82" t="s">
        <v>438</v>
      </c>
      <c r="C200" t="s">
        <v>42</v>
      </c>
      <c r="D200" s="25" t="s">
        <v>190</v>
      </c>
      <c r="E200">
        <v>50</v>
      </c>
      <c r="F200">
        <v>0.81</v>
      </c>
      <c r="G200">
        <v>0.64</v>
      </c>
      <c r="H200" t="s">
        <v>214</v>
      </c>
      <c r="I200" t="s">
        <v>57</v>
      </c>
    </row>
    <row r="201" spans="1:9" ht="12.75">
      <c r="A201">
        <v>140621</v>
      </c>
      <c r="B201" s="82" t="s">
        <v>439</v>
      </c>
      <c r="C201" t="s">
        <v>42</v>
      </c>
      <c r="D201" s="25" t="s">
        <v>190</v>
      </c>
      <c r="E201">
        <v>50</v>
      </c>
      <c r="F201">
        <v>1.02</v>
      </c>
      <c r="G201">
        <v>0.81</v>
      </c>
      <c r="H201" t="s">
        <v>214</v>
      </c>
      <c r="I201" t="s">
        <v>57</v>
      </c>
    </row>
    <row r="202" spans="1:9" ht="12.75">
      <c r="A202">
        <v>147580</v>
      </c>
      <c r="B202" s="82" t="s">
        <v>440</v>
      </c>
      <c r="C202" t="s">
        <v>42</v>
      </c>
      <c r="D202" s="25" t="s">
        <v>190</v>
      </c>
      <c r="E202">
        <v>50</v>
      </c>
      <c r="F202">
        <v>0.67</v>
      </c>
      <c r="G202">
        <v>0.54</v>
      </c>
      <c r="H202" t="s">
        <v>214</v>
      </c>
      <c r="I202" t="s">
        <v>57</v>
      </c>
    </row>
    <row r="203" spans="1:9" ht="12.75">
      <c r="A203">
        <v>147578</v>
      </c>
      <c r="B203" s="82" t="s">
        <v>441</v>
      </c>
      <c r="C203" t="s">
        <v>42</v>
      </c>
      <c r="D203" s="25" t="s">
        <v>190</v>
      </c>
      <c r="E203">
        <v>50</v>
      </c>
      <c r="F203">
        <v>0.82</v>
      </c>
      <c r="G203">
        <v>0.65</v>
      </c>
      <c r="H203" t="s">
        <v>214</v>
      </c>
      <c r="I203" t="s">
        <v>57</v>
      </c>
    </row>
    <row r="204" spans="1:9" ht="12.75">
      <c r="A204">
        <v>143653</v>
      </c>
      <c r="B204" s="82" t="s">
        <v>83</v>
      </c>
      <c r="C204" t="s">
        <v>28</v>
      </c>
      <c r="D204" s="25" t="s">
        <v>190</v>
      </c>
      <c r="E204">
        <v>100</v>
      </c>
      <c r="F204">
        <v>2.55</v>
      </c>
      <c r="G204"/>
      <c r="H204" t="s">
        <v>84</v>
      </c>
      <c r="I204" s="15" t="s">
        <v>57</v>
      </c>
    </row>
    <row r="205" spans="1:9" ht="12.75">
      <c r="A205">
        <v>129629</v>
      </c>
      <c r="B205" s="82" t="s">
        <v>86</v>
      </c>
      <c r="C205" t="s">
        <v>28</v>
      </c>
      <c r="D205" s="25" t="s">
        <v>190</v>
      </c>
      <c r="E205">
        <v>100</v>
      </c>
      <c r="F205">
        <v>2.32</v>
      </c>
      <c r="G205">
        <v>1.85</v>
      </c>
      <c r="H205" t="s">
        <v>84</v>
      </c>
      <c r="I205" t="s">
        <v>57</v>
      </c>
    </row>
    <row r="206" spans="1:9" ht="12.75">
      <c r="A206">
        <v>141715</v>
      </c>
      <c r="B206" s="82" t="s">
        <v>94</v>
      </c>
      <c r="C206" t="s">
        <v>28</v>
      </c>
      <c r="D206" s="25" t="s">
        <v>190</v>
      </c>
      <c r="E206">
        <v>100</v>
      </c>
      <c r="F206">
        <v>2.81</v>
      </c>
      <c r="G206">
        <v>2.24</v>
      </c>
      <c r="H206" t="s">
        <v>84</v>
      </c>
      <c r="I206" t="s">
        <v>57</v>
      </c>
    </row>
    <row r="207" spans="1:9" ht="12.75">
      <c r="A207">
        <v>163011</v>
      </c>
      <c r="B207" s="82" t="s">
        <v>95</v>
      </c>
      <c r="C207" t="s">
        <v>28</v>
      </c>
      <c r="D207" s="25" t="s">
        <v>190</v>
      </c>
      <c r="E207">
        <v>100</v>
      </c>
      <c r="F207">
        <v>3.47</v>
      </c>
      <c r="G207">
        <v>2.78</v>
      </c>
      <c r="H207" t="s">
        <v>84</v>
      </c>
      <c r="I207" t="s">
        <v>57</v>
      </c>
    </row>
    <row r="208" spans="1:9" ht="12.75">
      <c r="A208">
        <v>101789</v>
      </c>
      <c r="B208" s="82" t="s">
        <v>301</v>
      </c>
      <c r="C208" t="s">
        <v>28</v>
      </c>
      <c r="D208" s="25" t="s">
        <v>190</v>
      </c>
      <c r="E208">
        <v>100</v>
      </c>
      <c r="F208">
        <v>2.9</v>
      </c>
      <c r="G208">
        <v>2.32</v>
      </c>
      <c r="H208" t="s">
        <v>84</v>
      </c>
      <c r="I208" t="s">
        <v>57</v>
      </c>
    </row>
    <row r="209" spans="1:9" ht="12.75">
      <c r="A209">
        <v>169784</v>
      </c>
      <c r="B209" s="82" t="s">
        <v>198</v>
      </c>
      <c r="C209" t="s">
        <v>44</v>
      </c>
      <c r="D209" s="25" t="s">
        <v>190</v>
      </c>
      <c r="E209">
        <v>70</v>
      </c>
      <c r="F209">
        <v>1.3</v>
      </c>
      <c r="G209">
        <v>1.04</v>
      </c>
      <c r="H209" t="s">
        <v>84</v>
      </c>
      <c r="I209" t="s">
        <v>57</v>
      </c>
    </row>
    <row r="210" spans="1:9" ht="12.75">
      <c r="A210">
        <v>160457</v>
      </c>
      <c r="B210" s="82" t="s">
        <v>128</v>
      </c>
      <c r="C210" t="s">
        <v>44</v>
      </c>
      <c r="D210" s="25" t="s">
        <v>190</v>
      </c>
      <c r="E210">
        <v>70</v>
      </c>
      <c r="F210">
        <v>1.2</v>
      </c>
      <c r="G210">
        <v>0.96</v>
      </c>
      <c r="H210" t="s">
        <v>84</v>
      </c>
      <c r="I210" t="s">
        <v>57</v>
      </c>
    </row>
    <row r="211" spans="1:9" ht="12.75">
      <c r="A211">
        <v>159776</v>
      </c>
      <c r="B211" s="82" t="s">
        <v>131</v>
      </c>
      <c r="C211" t="s">
        <v>44</v>
      </c>
      <c r="D211" s="25" t="s">
        <v>190</v>
      </c>
      <c r="E211">
        <v>70</v>
      </c>
      <c r="F211">
        <v>1.35</v>
      </c>
      <c r="G211">
        <v>1.08</v>
      </c>
      <c r="H211" t="s">
        <v>84</v>
      </c>
      <c r="I211" t="s">
        <v>57</v>
      </c>
    </row>
    <row r="212" spans="1:9" ht="12.75">
      <c r="A212">
        <v>127571</v>
      </c>
      <c r="B212" s="82" t="s">
        <v>161</v>
      </c>
      <c r="C212" t="s">
        <v>44</v>
      </c>
      <c r="D212" s="25" t="s">
        <v>190</v>
      </c>
      <c r="E212">
        <v>70</v>
      </c>
      <c r="F212">
        <v>1.42</v>
      </c>
      <c r="G212">
        <v>1.13</v>
      </c>
      <c r="H212" t="s">
        <v>84</v>
      </c>
      <c r="I212" t="s">
        <v>57</v>
      </c>
    </row>
    <row r="213" spans="1:9" ht="12.75">
      <c r="A213">
        <v>169057</v>
      </c>
      <c r="B213" s="82" t="s">
        <v>192</v>
      </c>
      <c r="C213" t="s">
        <v>44</v>
      </c>
      <c r="D213" s="25" t="s">
        <v>190</v>
      </c>
      <c r="E213">
        <v>70</v>
      </c>
      <c r="F213">
        <v>1.43</v>
      </c>
      <c r="G213">
        <v>1.14</v>
      </c>
      <c r="H213" t="s">
        <v>84</v>
      </c>
      <c r="I213" t="s">
        <v>57</v>
      </c>
    </row>
    <row r="214" spans="1:9" ht="12.75">
      <c r="A214">
        <v>157348</v>
      </c>
      <c r="B214" s="82" t="s">
        <v>378</v>
      </c>
      <c r="C214" t="s">
        <v>44</v>
      </c>
      <c r="D214" s="25" t="s">
        <v>190</v>
      </c>
      <c r="E214">
        <v>70</v>
      </c>
      <c r="F214">
        <v>1.51</v>
      </c>
      <c r="G214">
        <v>1.21</v>
      </c>
      <c r="H214" t="s">
        <v>84</v>
      </c>
      <c r="I214" t="s">
        <v>57</v>
      </c>
    </row>
    <row r="215" spans="1:9" ht="12.75">
      <c r="A215">
        <v>131968</v>
      </c>
      <c r="B215" s="82" t="s">
        <v>174</v>
      </c>
      <c r="C215" t="s">
        <v>44</v>
      </c>
      <c r="D215" s="25" t="s">
        <v>190</v>
      </c>
      <c r="E215">
        <v>70</v>
      </c>
      <c r="F215">
        <v>1.71</v>
      </c>
      <c r="G215">
        <v>1.37</v>
      </c>
      <c r="H215" t="s">
        <v>84</v>
      </c>
      <c r="I215" t="s">
        <v>57</v>
      </c>
    </row>
    <row r="216" spans="1:9" ht="12.75">
      <c r="A216">
        <v>131971</v>
      </c>
      <c r="B216" s="82" t="s">
        <v>193</v>
      </c>
      <c r="C216" t="s">
        <v>42</v>
      </c>
      <c r="D216" s="25" t="s">
        <v>190</v>
      </c>
      <c r="E216">
        <v>50</v>
      </c>
      <c r="F216">
        <v>1.15</v>
      </c>
      <c r="G216">
        <v>0.92</v>
      </c>
      <c r="H216" t="s">
        <v>84</v>
      </c>
      <c r="I216" t="s">
        <v>57</v>
      </c>
    </row>
    <row r="217" spans="1:9" ht="12.75">
      <c r="A217">
        <v>18642</v>
      </c>
      <c r="B217" s="82" t="s">
        <v>172</v>
      </c>
      <c r="C217" t="s">
        <v>42</v>
      </c>
      <c r="D217" s="25" t="s">
        <v>190</v>
      </c>
      <c r="E217">
        <v>50</v>
      </c>
      <c r="F217">
        <v>0.85</v>
      </c>
      <c r="G217">
        <v>0.68</v>
      </c>
      <c r="H217" t="s">
        <v>84</v>
      </c>
      <c r="I217" t="s">
        <v>57</v>
      </c>
    </row>
    <row r="218" spans="1:9" ht="12.75">
      <c r="A218">
        <v>167740</v>
      </c>
      <c r="B218" s="82" t="s">
        <v>199</v>
      </c>
      <c r="C218" t="s">
        <v>42</v>
      </c>
      <c r="D218" s="25" t="s">
        <v>190</v>
      </c>
      <c r="E218">
        <v>50</v>
      </c>
      <c r="F218">
        <v>1.09</v>
      </c>
      <c r="G218">
        <v>0.87</v>
      </c>
      <c r="H218" t="s">
        <v>84</v>
      </c>
      <c r="I218" t="s">
        <v>57</v>
      </c>
    </row>
    <row r="219" spans="1:9" ht="12.75">
      <c r="A219">
        <v>18345</v>
      </c>
      <c r="B219" s="82" t="s">
        <v>239</v>
      </c>
      <c r="C219" t="s">
        <v>33</v>
      </c>
      <c r="D219" s="25" t="s">
        <v>190</v>
      </c>
      <c r="E219">
        <v>200</v>
      </c>
      <c r="F219">
        <v>7.31</v>
      </c>
      <c r="G219"/>
      <c r="H219" t="s">
        <v>240</v>
      </c>
      <c r="I219" s="15" t="s">
        <v>57</v>
      </c>
    </row>
    <row r="220" spans="1:9" ht="12.75">
      <c r="A220">
        <v>121139</v>
      </c>
      <c r="B220" s="82" t="s">
        <v>241</v>
      </c>
      <c r="C220" t="s">
        <v>33</v>
      </c>
      <c r="D220" s="25" t="s">
        <v>190</v>
      </c>
      <c r="E220">
        <v>200</v>
      </c>
      <c r="F220">
        <v>9.43</v>
      </c>
      <c r="G220">
        <v>7.54</v>
      </c>
      <c r="H220" t="s">
        <v>240</v>
      </c>
      <c r="I220" t="s">
        <v>57</v>
      </c>
    </row>
    <row r="221" spans="1:9" ht="12.75">
      <c r="A221">
        <v>134967</v>
      </c>
      <c r="B221" s="82" t="s">
        <v>242</v>
      </c>
      <c r="C221" t="s">
        <v>33</v>
      </c>
      <c r="D221" s="25" t="s">
        <v>190</v>
      </c>
      <c r="E221">
        <v>200</v>
      </c>
      <c r="F221">
        <v>7.19</v>
      </c>
      <c r="G221">
        <v>5.75</v>
      </c>
      <c r="H221" t="s">
        <v>240</v>
      </c>
      <c r="I221" t="s">
        <v>57</v>
      </c>
    </row>
    <row r="222" spans="1:9" ht="12.75">
      <c r="A222">
        <v>130357</v>
      </c>
      <c r="B222" s="82" t="s">
        <v>309</v>
      </c>
      <c r="C222" t="s">
        <v>28</v>
      </c>
      <c r="D222" s="25" t="s">
        <v>190</v>
      </c>
      <c r="E222">
        <v>100</v>
      </c>
      <c r="F222">
        <v>2.43</v>
      </c>
      <c r="G222">
        <v>1.94</v>
      </c>
      <c r="H222" t="s">
        <v>240</v>
      </c>
      <c r="I222" t="s">
        <v>57</v>
      </c>
    </row>
    <row r="223" spans="1:9" ht="12.75">
      <c r="A223">
        <v>121136</v>
      </c>
      <c r="B223" s="82" t="s">
        <v>310</v>
      </c>
      <c r="C223" t="s">
        <v>28</v>
      </c>
      <c r="D223" s="25" t="s">
        <v>190</v>
      </c>
      <c r="E223">
        <v>100</v>
      </c>
      <c r="F223">
        <v>3.87</v>
      </c>
      <c r="G223">
        <v>3.09</v>
      </c>
      <c r="H223" t="s">
        <v>240</v>
      </c>
      <c r="I223" t="s">
        <v>57</v>
      </c>
    </row>
    <row r="224" spans="1:9" ht="12.75">
      <c r="A224">
        <v>136718</v>
      </c>
      <c r="B224" s="82" t="s">
        <v>311</v>
      </c>
      <c r="C224" t="s">
        <v>28</v>
      </c>
      <c r="D224" s="25" t="s">
        <v>190</v>
      </c>
      <c r="E224">
        <v>100</v>
      </c>
      <c r="F224">
        <v>2.95</v>
      </c>
      <c r="G224">
        <v>2.36</v>
      </c>
      <c r="H224" t="s">
        <v>240</v>
      </c>
      <c r="I224" t="s">
        <v>57</v>
      </c>
    </row>
    <row r="225" spans="1:9" ht="12.75">
      <c r="A225">
        <v>18335</v>
      </c>
      <c r="B225" s="82" t="s">
        <v>312</v>
      </c>
      <c r="C225" t="s">
        <v>28</v>
      </c>
      <c r="D225" s="25" t="s">
        <v>190</v>
      </c>
      <c r="E225">
        <v>100</v>
      </c>
      <c r="F225">
        <v>2.66</v>
      </c>
      <c r="G225">
        <v>2.13</v>
      </c>
      <c r="H225" t="s">
        <v>240</v>
      </c>
      <c r="I225" t="s">
        <v>57</v>
      </c>
    </row>
    <row r="226" spans="1:9" ht="12.75">
      <c r="A226">
        <v>164710</v>
      </c>
      <c r="B226" s="82" t="s">
        <v>394</v>
      </c>
      <c r="C226" t="s">
        <v>44</v>
      </c>
      <c r="D226" s="25" t="s">
        <v>190</v>
      </c>
      <c r="E226">
        <v>70</v>
      </c>
      <c r="F226">
        <v>1.45</v>
      </c>
      <c r="G226">
        <v>1.16</v>
      </c>
      <c r="H226" t="s">
        <v>240</v>
      </c>
      <c r="I226" t="s">
        <v>57</v>
      </c>
    </row>
    <row r="227" spans="1:9" ht="12.75">
      <c r="A227">
        <v>130358</v>
      </c>
      <c r="B227" s="82" t="s">
        <v>395</v>
      </c>
      <c r="C227" t="s">
        <v>44</v>
      </c>
      <c r="D227" s="25" t="s">
        <v>190</v>
      </c>
      <c r="E227">
        <v>70</v>
      </c>
      <c r="F227">
        <v>2.05</v>
      </c>
      <c r="G227">
        <v>1.64</v>
      </c>
      <c r="H227" t="s">
        <v>240</v>
      </c>
      <c r="I227" t="s">
        <v>57</v>
      </c>
    </row>
    <row r="228" spans="1:9" ht="12.75">
      <c r="A228">
        <v>134965</v>
      </c>
      <c r="B228" s="82" t="s">
        <v>396</v>
      </c>
      <c r="C228" t="s">
        <v>44</v>
      </c>
      <c r="D228" s="25" t="s">
        <v>190</v>
      </c>
      <c r="E228">
        <v>70</v>
      </c>
      <c r="F228">
        <v>1.2</v>
      </c>
      <c r="G228">
        <v>0.96</v>
      </c>
      <c r="H228" t="s">
        <v>240</v>
      </c>
      <c r="I228" t="s">
        <v>57</v>
      </c>
    </row>
    <row r="229" spans="1:9" ht="12.75">
      <c r="A229">
        <v>136376</v>
      </c>
      <c r="B229" s="82" t="s">
        <v>397</v>
      </c>
      <c r="C229" t="s">
        <v>44</v>
      </c>
      <c r="D229" s="25" t="s">
        <v>190</v>
      </c>
      <c r="E229">
        <v>70</v>
      </c>
      <c r="F229">
        <v>1.18</v>
      </c>
      <c r="G229">
        <v>0.95</v>
      </c>
      <c r="H229" t="s">
        <v>240</v>
      </c>
      <c r="I229" t="s">
        <v>57</v>
      </c>
    </row>
    <row r="230" spans="1:9" ht="12.75">
      <c r="A230">
        <v>132395</v>
      </c>
      <c r="B230" s="82" t="s">
        <v>398</v>
      </c>
      <c r="C230" t="s">
        <v>44</v>
      </c>
      <c r="D230" s="25" t="s">
        <v>190</v>
      </c>
      <c r="E230">
        <v>70</v>
      </c>
      <c r="F230">
        <v>1.53</v>
      </c>
      <c r="G230">
        <v>1.23</v>
      </c>
      <c r="H230" t="s">
        <v>240</v>
      </c>
      <c r="I230" t="s">
        <v>57</v>
      </c>
    </row>
    <row r="231" spans="1:9" ht="12.75">
      <c r="A231">
        <v>145490</v>
      </c>
      <c r="B231" s="82" t="s">
        <v>448</v>
      </c>
      <c r="C231" t="s">
        <v>42</v>
      </c>
      <c r="D231" s="25" t="s">
        <v>190</v>
      </c>
      <c r="E231">
        <v>50</v>
      </c>
      <c r="F231">
        <v>0.61</v>
      </c>
      <c r="G231">
        <v>0.48</v>
      </c>
      <c r="H231" t="s">
        <v>240</v>
      </c>
      <c r="I231" t="s">
        <v>57</v>
      </c>
    </row>
    <row r="232" spans="1:9" ht="12.75">
      <c r="A232">
        <v>142594</v>
      </c>
      <c r="B232" s="82" t="s">
        <v>449</v>
      </c>
      <c r="C232" t="s">
        <v>42</v>
      </c>
      <c r="D232" s="25" t="s">
        <v>190</v>
      </c>
      <c r="E232">
        <v>50</v>
      </c>
      <c r="F232">
        <v>1.06</v>
      </c>
      <c r="G232">
        <v>0.85</v>
      </c>
      <c r="H232" t="s">
        <v>240</v>
      </c>
      <c r="I232" t="s">
        <v>57</v>
      </c>
    </row>
    <row r="233" spans="1:9" ht="12.75">
      <c r="A233">
        <v>142248</v>
      </c>
      <c r="B233" s="82" t="s">
        <v>450</v>
      </c>
      <c r="C233" t="s">
        <v>42</v>
      </c>
      <c r="D233" s="25" t="s">
        <v>190</v>
      </c>
      <c r="E233">
        <v>50</v>
      </c>
      <c r="F233">
        <v>0.62</v>
      </c>
      <c r="G233">
        <v>0.5</v>
      </c>
      <c r="H233" t="s">
        <v>240</v>
      </c>
      <c r="I233" t="s">
        <v>57</v>
      </c>
    </row>
    <row r="234" spans="1:9" ht="12.75">
      <c r="A234">
        <v>126648</v>
      </c>
      <c r="B234" s="82" t="s">
        <v>451</v>
      </c>
      <c r="C234" t="s">
        <v>42</v>
      </c>
      <c r="D234" s="25" t="s">
        <v>190</v>
      </c>
      <c r="E234">
        <v>50</v>
      </c>
      <c r="F234">
        <v>0.97</v>
      </c>
      <c r="G234">
        <v>0.78</v>
      </c>
      <c r="H234" t="s">
        <v>240</v>
      </c>
      <c r="I234" t="s">
        <v>57</v>
      </c>
    </row>
    <row r="235" spans="1:9" ht="12.75">
      <c r="A235">
        <v>134966</v>
      </c>
      <c r="B235" s="82" t="s">
        <v>452</v>
      </c>
      <c r="C235" t="s">
        <v>42</v>
      </c>
      <c r="D235" s="25" t="s">
        <v>190</v>
      </c>
      <c r="E235">
        <v>50</v>
      </c>
      <c r="F235">
        <v>0.68</v>
      </c>
      <c r="G235">
        <v>0.54</v>
      </c>
      <c r="H235" t="s">
        <v>240</v>
      </c>
      <c r="I235" t="s">
        <v>57</v>
      </c>
    </row>
    <row r="236" spans="1:9" ht="12.75">
      <c r="A236" s="46">
        <v>161381</v>
      </c>
      <c r="B236" s="77" t="s">
        <v>470</v>
      </c>
      <c r="C236" s="46" t="s">
        <v>42</v>
      </c>
      <c r="D236" s="48" t="s">
        <v>188</v>
      </c>
      <c r="E236" s="46">
        <v>50</v>
      </c>
      <c r="F236">
        <v>0.98</v>
      </c>
      <c r="G236"/>
      <c r="H236" t="s">
        <v>240</v>
      </c>
      <c r="I236" s="15" t="s">
        <v>57</v>
      </c>
    </row>
    <row r="237" spans="1:9" ht="12.75">
      <c r="A237">
        <v>18159</v>
      </c>
      <c r="B237" s="82" t="s">
        <v>243</v>
      </c>
      <c r="C237" t="s">
        <v>33</v>
      </c>
      <c r="D237" s="25" t="s">
        <v>190</v>
      </c>
      <c r="E237">
        <v>200</v>
      </c>
      <c r="F237">
        <v>8.08</v>
      </c>
      <c r="G237">
        <v>6.46</v>
      </c>
      <c r="H237" t="s">
        <v>244</v>
      </c>
      <c r="I237" t="s">
        <v>57</v>
      </c>
    </row>
    <row r="238" spans="1:9" ht="12.75">
      <c r="A238">
        <v>104992</v>
      </c>
      <c r="B238" s="82" t="s">
        <v>245</v>
      </c>
      <c r="C238" t="s">
        <v>33</v>
      </c>
      <c r="D238" s="25" t="s">
        <v>190</v>
      </c>
      <c r="E238">
        <v>200</v>
      </c>
      <c r="F238">
        <v>5.67</v>
      </c>
      <c r="G238">
        <v>4.53</v>
      </c>
      <c r="H238" t="s">
        <v>244</v>
      </c>
      <c r="I238" t="s">
        <v>57</v>
      </c>
    </row>
    <row r="239" spans="1:9" ht="12.75">
      <c r="A239">
        <v>20785</v>
      </c>
      <c r="B239" s="82" t="s">
        <v>246</v>
      </c>
      <c r="C239" t="s">
        <v>33</v>
      </c>
      <c r="D239" s="25" t="s">
        <v>190</v>
      </c>
      <c r="E239">
        <v>200</v>
      </c>
      <c r="F239">
        <v>8.21</v>
      </c>
      <c r="G239"/>
      <c r="H239" t="s">
        <v>244</v>
      </c>
      <c r="I239" t="s">
        <v>57</v>
      </c>
    </row>
    <row r="240" spans="1:9" ht="12.75">
      <c r="A240">
        <v>144635</v>
      </c>
      <c r="B240" s="82" t="s">
        <v>247</v>
      </c>
      <c r="C240" t="s">
        <v>33</v>
      </c>
      <c r="D240" s="25" t="s">
        <v>190</v>
      </c>
      <c r="E240">
        <v>200</v>
      </c>
      <c r="F240">
        <v>6.38</v>
      </c>
      <c r="G240">
        <v>5.1</v>
      </c>
      <c r="H240" t="s">
        <v>244</v>
      </c>
      <c r="I240" t="s">
        <v>57</v>
      </c>
    </row>
    <row r="241" spans="1:9" ht="12.75">
      <c r="A241">
        <v>111607</v>
      </c>
      <c r="B241" s="82" t="s">
        <v>270</v>
      </c>
      <c r="C241" t="s">
        <v>31</v>
      </c>
      <c r="D241" s="25" t="s">
        <v>190</v>
      </c>
      <c r="E241">
        <v>150</v>
      </c>
      <c r="F241">
        <v>5.11</v>
      </c>
      <c r="G241">
        <v>4.09</v>
      </c>
      <c r="H241" t="s">
        <v>244</v>
      </c>
      <c r="I241" t="s">
        <v>57</v>
      </c>
    </row>
    <row r="242" spans="1:9" ht="12.75">
      <c r="A242">
        <v>140624</v>
      </c>
      <c r="B242" s="82" t="s">
        <v>313</v>
      </c>
      <c r="C242" t="s">
        <v>28</v>
      </c>
      <c r="D242" s="25" t="s">
        <v>190</v>
      </c>
      <c r="E242">
        <v>100</v>
      </c>
      <c r="F242">
        <v>2.34</v>
      </c>
      <c r="G242">
        <v>1.87</v>
      </c>
      <c r="H242" t="s">
        <v>244</v>
      </c>
      <c r="I242" t="s">
        <v>57</v>
      </c>
    </row>
    <row r="243" spans="1:9" ht="12.75">
      <c r="A243">
        <v>104949</v>
      </c>
      <c r="B243" s="82" t="s">
        <v>314</v>
      </c>
      <c r="C243" t="s">
        <v>28</v>
      </c>
      <c r="D243" s="25" t="s">
        <v>190</v>
      </c>
      <c r="E243">
        <v>100</v>
      </c>
      <c r="F243">
        <v>2.65</v>
      </c>
      <c r="G243">
        <v>2.12</v>
      </c>
      <c r="H243" t="s">
        <v>244</v>
      </c>
      <c r="I243" t="s">
        <v>57</v>
      </c>
    </row>
    <row r="244" spans="1:9" ht="12.75">
      <c r="A244">
        <v>130042</v>
      </c>
      <c r="B244" s="82" t="s">
        <v>315</v>
      </c>
      <c r="C244" t="s">
        <v>28</v>
      </c>
      <c r="D244" s="25" t="s">
        <v>190</v>
      </c>
      <c r="E244">
        <v>100</v>
      </c>
      <c r="F244">
        <v>2.37</v>
      </c>
      <c r="G244">
        <v>1.89</v>
      </c>
      <c r="H244" t="s">
        <v>244</v>
      </c>
      <c r="I244" t="s">
        <v>57</v>
      </c>
    </row>
    <row r="245" spans="1:9" ht="12.75">
      <c r="A245">
        <v>18515</v>
      </c>
      <c r="B245" s="82" t="s">
        <v>316</v>
      </c>
      <c r="C245" t="s">
        <v>28</v>
      </c>
      <c r="D245" s="25" t="s">
        <v>190</v>
      </c>
      <c r="E245">
        <v>100</v>
      </c>
      <c r="F245">
        <v>2.53</v>
      </c>
      <c r="G245">
        <v>2.02</v>
      </c>
      <c r="H245" t="s">
        <v>244</v>
      </c>
      <c r="I245" t="s">
        <v>57</v>
      </c>
    </row>
    <row r="246" spans="1:9" ht="12.75">
      <c r="A246">
        <v>150347</v>
      </c>
      <c r="B246" s="82" t="s">
        <v>317</v>
      </c>
      <c r="C246" t="s">
        <v>28</v>
      </c>
      <c r="D246" s="25" t="s">
        <v>190</v>
      </c>
      <c r="E246">
        <v>100</v>
      </c>
      <c r="F246">
        <v>3.3</v>
      </c>
      <c r="G246">
        <v>2.64</v>
      </c>
      <c r="H246" t="s">
        <v>244</v>
      </c>
      <c r="I246" t="s">
        <v>57</v>
      </c>
    </row>
    <row r="247" spans="1:9" ht="12.75">
      <c r="A247">
        <v>18490</v>
      </c>
      <c r="B247" s="82" t="s">
        <v>318</v>
      </c>
      <c r="C247" t="s">
        <v>28</v>
      </c>
      <c r="D247" s="25" t="s">
        <v>190</v>
      </c>
      <c r="E247">
        <v>100</v>
      </c>
      <c r="F247">
        <v>3.11</v>
      </c>
      <c r="G247">
        <v>2.48</v>
      </c>
      <c r="H247" t="s">
        <v>244</v>
      </c>
      <c r="I247" t="s">
        <v>57</v>
      </c>
    </row>
    <row r="248" spans="1:9" ht="12.75">
      <c r="A248">
        <v>18947</v>
      </c>
      <c r="B248" s="82" t="s">
        <v>319</v>
      </c>
      <c r="C248" t="s">
        <v>28</v>
      </c>
      <c r="D248" s="25" t="s">
        <v>190</v>
      </c>
      <c r="E248">
        <v>100</v>
      </c>
      <c r="F248">
        <v>3.24</v>
      </c>
      <c r="G248">
        <v>2.59</v>
      </c>
      <c r="H248" t="s">
        <v>244</v>
      </c>
      <c r="I248" t="s">
        <v>57</v>
      </c>
    </row>
    <row r="249" spans="1:9" ht="12.75">
      <c r="A249">
        <v>125665</v>
      </c>
      <c r="B249" s="82" t="s">
        <v>320</v>
      </c>
      <c r="C249" t="s">
        <v>28</v>
      </c>
      <c r="D249" s="25" t="s">
        <v>190</v>
      </c>
      <c r="E249">
        <v>100</v>
      </c>
      <c r="F249">
        <v>2.3</v>
      </c>
      <c r="G249">
        <v>1.84</v>
      </c>
      <c r="H249" t="s">
        <v>244</v>
      </c>
      <c r="I249" t="s">
        <v>57</v>
      </c>
    </row>
    <row r="250" spans="1:9" ht="12.75">
      <c r="A250">
        <v>145468</v>
      </c>
      <c r="B250" s="82" t="s">
        <v>399</v>
      </c>
      <c r="C250" t="s">
        <v>44</v>
      </c>
      <c r="D250" s="25" t="s">
        <v>190</v>
      </c>
      <c r="E250">
        <v>70</v>
      </c>
      <c r="F250">
        <v>1.37</v>
      </c>
      <c r="G250">
        <v>1.09</v>
      </c>
      <c r="H250" t="s">
        <v>244</v>
      </c>
      <c r="I250" t="s">
        <v>57</v>
      </c>
    </row>
    <row r="251" spans="1:9" ht="12.75">
      <c r="A251">
        <v>18368</v>
      </c>
      <c r="B251" s="82" t="s">
        <v>400</v>
      </c>
      <c r="C251" t="s">
        <v>44</v>
      </c>
      <c r="D251" s="25" t="s">
        <v>190</v>
      </c>
      <c r="E251">
        <v>70</v>
      </c>
      <c r="F251">
        <v>1.66</v>
      </c>
      <c r="G251">
        <v>1.33</v>
      </c>
      <c r="H251" t="s">
        <v>244</v>
      </c>
      <c r="I251" t="s">
        <v>57</v>
      </c>
    </row>
    <row r="252" spans="1:9" ht="12.75">
      <c r="A252">
        <v>18369</v>
      </c>
      <c r="B252" s="82" t="s">
        <v>401</v>
      </c>
      <c r="C252" t="s">
        <v>44</v>
      </c>
      <c r="D252" s="25" t="s">
        <v>190</v>
      </c>
      <c r="E252">
        <v>70</v>
      </c>
      <c r="F252">
        <v>1.79</v>
      </c>
      <c r="G252">
        <v>1.43</v>
      </c>
      <c r="H252" t="s">
        <v>244</v>
      </c>
      <c r="I252" t="s">
        <v>57</v>
      </c>
    </row>
    <row r="253" spans="1:9" ht="12.75">
      <c r="A253">
        <v>145888</v>
      </c>
      <c r="B253" s="82" t="s">
        <v>453</v>
      </c>
      <c r="C253" t="s">
        <v>42</v>
      </c>
      <c r="D253" s="25" t="s">
        <v>190</v>
      </c>
      <c r="E253">
        <v>50</v>
      </c>
      <c r="F253">
        <v>0.74</v>
      </c>
      <c r="G253">
        <v>0.59</v>
      </c>
      <c r="H253" t="s">
        <v>244</v>
      </c>
      <c r="I253" t="s">
        <v>57</v>
      </c>
    </row>
    <row r="254" spans="1:9" ht="12.75">
      <c r="A254">
        <v>155859</v>
      </c>
      <c r="B254" s="82" t="s">
        <v>454</v>
      </c>
      <c r="C254" t="s">
        <v>42</v>
      </c>
      <c r="D254" s="25" t="s">
        <v>190</v>
      </c>
      <c r="E254">
        <v>50</v>
      </c>
      <c r="F254">
        <v>1.18</v>
      </c>
      <c r="G254">
        <v>0.95</v>
      </c>
      <c r="H254" t="s">
        <v>244</v>
      </c>
      <c r="I254" t="s">
        <v>57</v>
      </c>
    </row>
    <row r="255" spans="1:9" ht="12.75">
      <c r="A255">
        <v>145088</v>
      </c>
      <c r="B255" s="82" t="s">
        <v>73</v>
      </c>
      <c r="C255" t="s">
        <v>31</v>
      </c>
      <c r="D255" s="25" t="s">
        <v>190</v>
      </c>
      <c r="E255">
        <v>150</v>
      </c>
      <c r="F255">
        <v>4.97</v>
      </c>
      <c r="G255">
        <v>3.98</v>
      </c>
      <c r="H255" t="s">
        <v>24</v>
      </c>
      <c r="I255" t="s">
        <v>57</v>
      </c>
    </row>
    <row r="256" spans="1:9" ht="12.75">
      <c r="A256">
        <v>18983</v>
      </c>
      <c r="B256" s="82" t="s">
        <v>74</v>
      </c>
      <c r="C256" t="s">
        <v>31</v>
      </c>
      <c r="D256" s="25" t="s">
        <v>190</v>
      </c>
      <c r="E256">
        <v>150</v>
      </c>
      <c r="F256">
        <v>3.76</v>
      </c>
      <c r="G256">
        <v>3</v>
      </c>
      <c r="H256" t="s">
        <v>24</v>
      </c>
      <c r="I256" t="s">
        <v>57</v>
      </c>
    </row>
    <row r="257" spans="1:9" ht="12.75">
      <c r="A257">
        <v>19272</v>
      </c>
      <c r="B257" s="82" t="s">
        <v>77</v>
      </c>
      <c r="C257" t="s">
        <v>31</v>
      </c>
      <c r="D257" s="25" t="s">
        <v>190</v>
      </c>
      <c r="E257">
        <v>150</v>
      </c>
      <c r="F257">
        <v>3.93</v>
      </c>
      <c r="G257">
        <v>3.15</v>
      </c>
      <c r="H257" t="s">
        <v>24</v>
      </c>
      <c r="I257" t="s">
        <v>57</v>
      </c>
    </row>
    <row r="258" spans="1:9" ht="12.75">
      <c r="A258">
        <v>18895</v>
      </c>
      <c r="B258" s="82" t="s">
        <v>80</v>
      </c>
      <c r="C258" t="s">
        <v>28</v>
      </c>
      <c r="D258" s="25" t="s">
        <v>190</v>
      </c>
      <c r="E258">
        <v>100</v>
      </c>
      <c r="F258">
        <v>2.92</v>
      </c>
      <c r="G258">
        <v>2.33</v>
      </c>
      <c r="H258" t="s">
        <v>24</v>
      </c>
      <c r="I258" t="s">
        <v>57</v>
      </c>
    </row>
    <row r="259" spans="1:9" ht="12.75">
      <c r="A259">
        <v>105914</v>
      </c>
      <c r="B259" s="82" t="s">
        <v>81</v>
      </c>
      <c r="C259" t="s">
        <v>28</v>
      </c>
      <c r="D259" s="25" t="s">
        <v>190</v>
      </c>
      <c r="E259">
        <v>100</v>
      </c>
      <c r="F259">
        <v>3.54</v>
      </c>
      <c r="G259">
        <v>2.83</v>
      </c>
      <c r="H259" t="s">
        <v>24</v>
      </c>
      <c r="I259" t="s">
        <v>57</v>
      </c>
    </row>
    <row r="260" spans="1:9" ht="12.75">
      <c r="A260">
        <v>100179</v>
      </c>
      <c r="B260" s="82" t="s">
        <v>87</v>
      </c>
      <c r="C260" t="s">
        <v>28</v>
      </c>
      <c r="D260" s="25" t="s">
        <v>190</v>
      </c>
      <c r="E260">
        <v>100</v>
      </c>
      <c r="F260">
        <v>2.4</v>
      </c>
      <c r="G260">
        <v>1.92</v>
      </c>
      <c r="H260" t="s">
        <v>24</v>
      </c>
      <c r="I260" t="s">
        <v>57</v>
      </c>
    </row>
    <row r="261" spans="1:9" ht="12.75">
      <c r="A261">
        <v>128975</v>
      </c>
      <c r="B261" s="82" t="s">
        <v>321</v>
      </c>
      <c r="C261" t="s">
        <v>28</v>
      </c>
      <c r="D261" s="25" t="s">
        <v>190</v>
      </c>
      <c r="E261">
        <v>100</v>
      </c>
      <c r="F261">
        <v>2.57</v>
      </c>
      <c r="G261">
        <v>2.05</v>
      </c>
      <c r="H261" t="s">
        <v>24</v>
      </c>
      <c r="I261" t="s">
        <v>57</v>
      </c>
    </row>
    <row r="262" spans="1:9" ht="12.75">
      <c r="A262">
        <v>18191</v>
      </c>
      <c r="B262" s="82" t="s">
        <v>89</v>
      </c>
      <c r="C262" t="s">
        <v>28</v>
      </c>
      <c r="D262" s="25" t="s">
        <v>190</v>
      </c>
      <c r="E262">
        <v>100</v>
      </c>
      <c r="F262">
        <v>2.13</v>
      </c>
      <c r="G262">
        <v>1.71</v>
      </c>
      <c r="H262" t="s">
        <v>24</v>
      </c>
      <c r="I262" t="s">
        <v>57</v>
      </c>
    </row>
    <row r="263" spans="1:9" ht="12.75">
      <c r="A263">
        <v>131975</v>
      </c>
      <c r="B263" s="82" t="s">
        <v>90</v>
      </c>
      <c r="C263" t="s">
        <v>28</v>
      </c>
      <c r="D263" s="25" t="s">
        <v>190</v>
      </c>
      <c r="E263">
        <v>100</v>
      </c>
      <c r="F263">
        <v>3.03</v>
      </c>
      <c r="G263">
        <v>2.42</v>
      </c>
      <c r="H263" t="s">
        <v>24</v>
      </c>
      <c r="I263" t="s">
        <v>57</v>
      </c>
    </row>
    <row r="264" spans="1:9" ht="12.75">
      <c r="A264">
        <v>18447</v>
      </c>
      <c r="B264" s="82" t="s">
        <v>91</v>
      </c>
      <c r="C264" t="s">
        <v>28</v>
      </c>
      <c r="D264" s="25" t="s">
        <v>190</v>
      </c>
      <c r="E264">
        <v>100</v>
      </c>
      <c r="F264">
        <v>3.9</v>
      </c>
      <c r="G264">
        <v>3.12</v>
      </c>
      <c r="H264" t="s">
        <v>24</v>
      </c>
      <c r="I264" t="s">
        <v>57</v>
      </c>
    </row>
    <row r="265" spans="1:9" ht="12.75">
      <c r="A265">
        <v>101815</v>
      </c>
      <c r="B265" s="82" t="s">
        <v>96</v>
      </c>
      <c r="C265" t="s">
        <v>28</v>
      </c>
      <c r="D265" s="25" t="s">
        <v>190</v>
      </c>
      <c r="E265">
        <v>100</v>
      </c>
      <c r="F265">
        <v>2.35</v>
      </c>
      <c r="G265">
        <v>1.88</v>
      </c>
      <c r="H265" t="s">
        <v>24</v>
      </c>
      <c r="I265" t="s">
        <v>57</v>
      </c>
    </row>
    <row r="266" spans="1:9" ht="12.75">
      <c r="A266">
        <v>131974</v>
      </c>
      <c r="B266" s="82" t="s">
        <v>98</v>
      </c>
      <c r="C266" t="s">
        <v>44</v>
      </c>
      <c r="D266" s="25" t="s">
        <v>190</v>
      </c>
      <c r="E266">
        <v>70</v>
      </c>
      <c r="F266">
        <v>1.72</v>
      </c>
      <c r="G266">
        <v>1.37</v>
      </c>
      <c r="H266" t="s">
        <v>24</v>
      </c>
      <c r="I266" t="s">
        <v>57</v>
      </c>
    </row>
    <row r="267" spans="1:9" ht="12.75">
      <c r="A267">
        <v>114923</v>
      </c>
      <c r="B267" s="82" t="s">
        <v>99</v>
      </c>
      <c r="C267" t="s">
        <v>44</v>
      </c>
      <c r="D267" s="25" t="s">
        <v>190</v>
      </c>
      <c r="E267">
        <v>70</v>
      </c>
      <c r="F267">
        <v>1.85</v>
      </c>
      <c r="G267">
        <v>1.48</v>
      </c>
      <c r="H267" t="s">
        <v>24</v>
      </c>
      <c r="I267" t="s">
        <v>57</v>
      </c>
    </row>
    <row r="268" spans="1:9" ht="12.75">
      <c r="A268">
        <v>18871</v>
      </c>
      <c r="B268" s="82" t="s">
        <v>100</v>
      </c>
      <c r="C268" t="s">
        <v>44</v>
      </c>
      <c r="D268" s="25" t="s">
        <v>190</v>
      </c>
      <c r="E268">
        <v>70</v>
      </c>
      <c r="F268">
        <v>1.47</v>
      </c>
      <c r="G268">
        <v>1.17</v>
      </c>
      <c r="H268" t="s">
        <v>24</v>
      </c>
      <c r="I268" t="s">
        <v>57</v>
      </c>
    </row>
    <row r="269" spans="1:9" ht="12.75">
      <c r="A269">
        <v>142609</v>
      </c>
      <c r="B269" s="82" t="s">
        <v>103</v>
      </c>
      <c r="C269" t="s">
        <v>44</v>
      </c>
      <c r="D269" s="25" t="s">
        <v>190</v>
      </c>
      <c r="E269">
        <v>70</v>
      </c>
      <c r="F269">
        <v>1.58</v>
      </c>
      <c r="G269">
        <v>1.26</v>
      </c>
      <c r="H269" t="s">
        <v>24</v>
      </c>
      <c r="I269" t="s">
        <v>57</v>
      </c>
    </row>
    <row r="270" spans="1:9" ht="12.75">
      <c r="A270">
        <v>163528</v>
      </c>
      <c r="B270" s="82" t="s">
        <v>402</v>
      </c>
      <c r="C270" t="s">
        <v>44</v>
      </c>
      <c r="D270" s="25" t="s">
        <v>190</v>
      </c>
      <c r="E270">
        <v>70</v>
      </c>
      <c r="F270">
        <v>1.2</v>
      </c>
      <c r="G270">
        <v>0.96</v>
      </c>
      <c r="H270" t="s">
        <v>24</v>
      </c>
      <c r="I270" t="s">
        <v>57</v>
      </c>
    </row>
    <row r="271" spans="1:9" ht="12.75">
      <c r="A271">
        <v>18999</v>
      </c>
      <c r="B271" s="82" t="s">
        <v>105</v>
      </c>
      <c r="C271" t="s">
        <v>44</v>
      </c>
      <c r="D271" s="25" t="s">
        <v>190</v>
      </c>
      <c r="E271">
        <v>70</v>
      </c>
      <c r="F271">
        <v>1.62</v>
      </c>
      <c r="G271">
        <v>1.3</v>
      </c>
      <c r="H271" t="s">
        <v>24</v>
      </c>
      <c r="I271" t="s">
        <v>57</v>
      </c>
    </row>
    <row r="272" spans="1:9" ht="12.75">
      <c r="A272">
        <v>166336</v>
      </c>
      <c r="B272" s="82" t="s">
        <v>403</v>
      </c>
      <c r="C272" t="s">
        <v>44</v>
      </c>
      <c r="D272" s="25" t="s">
        <v>190</v>
      </c>
      <c r="E272">
        <v>70</v>
      </c>
      <c r="F272">
        <v>1.23</v>
      </c>
      <c r="G272">
        <v>0.98</v>
      </c>
      <c r="H272" t="s">
        <v>24</v>
      </c>
      <c r="I272" t="s">
        <v>57</v>
      </c>
    </row>
    <row r="273" spans="1:9" ht="12.75">
      <c r="A273">
        <v>18162</v>
      </c>
      <c r="B273" s="82" t="s">
        <v>112</v>
      </c>
      <c r="C273" t="s">
        <v>44</v>
      </c>
      <c r="D273" s="25" t="s">
        <v>190</v>
      </c>
      <c r="E273">
        <v>70</v>
      </c>
      <c r="F273">
        <v>1.83</v>
      </c>
      <c r="G273">
        <v>1.46</v>
      </c>
      <c r="H273" t="s">
        <v>24</v>
      </c>
      <c r="I273" t="s">
        <v>57</v>
      </c>
    </row>
    <row r="274" spans="1:9" ht="12.75">
      <c r="A274">
        <v>18446</v>
      </c>
      <c r="B274" s="82" t="s">
        <v>114</v>
      </c>
      <c r="C274" t="s">
        <v>44</v>
      </c>
      <c r="D274" s="25" t="s">
        <v>190</v>
      </c>
      <c r="E274">
        <v>70</v>
      </c>
      <c r="F274">
        <v>1.89</v>
      </c>
      <c r="G274">
        <v>1.51</v>
      </c>
      <c r="H274" t="s">
        <v>24</v>
      </c>
      <c r="I274" t="s">
        <v>57</v>
      </c>
    </row>
    <row r="275" spans="1:9" ht="12.75">
      <c r="A275">
        <v>137994</v>
      </c>
      <c r="B275" s="82" t="s">
        <v>404</v>
      </c>
      <c r="C275" t="s">
        <v>44</v>
      </c>
      <c r="D275" s="25" t="s">
        <v>190</v>
      </c>
      <c r="E275">
        <v>70</v>
      </c>
      <c r="F275">
        <v>1.83</v>
      </c>
      <c r="G275">
        <v>1.46</v>
      </c>
      <c r="H275" t="s">
        <v>24</v>
      </c>
      <c r="I275" t="s">
        <v>57</v>
      </c>
    </row>
    <row r="276" spans="1:9" ht="12.75">
      <c r="A276">
        <v>128970</v>
      </c>
      <c r="B276" s="82" t="s">
        <v>116</v>
      </c>
      <c r="C276" t="s">
        <v>44</v>
      </c>
      <c r="D276" s="25" t="s">
        <v>190</v>
      </c>
      <c r="E276">
        <v>70</v>
      </c>
      <c r="F276">
        <v>1.26</v>
      </c>
      <c r="G276">
        <v>1.01</v>
      </c>
      <c r="H276" t="s">
        <v>24</v>
      </c>
      <c r="I276" t="s">
        <v>57</v>
      </c>
    </row>
    <row r="277" spans="1:9" ht="12.75">
      <c r="A277">
        <v>145087</v>
      </c>
      <c r="B277" s="82" t="s">
        <v>118</v>
      </c>
      <c r="C277" t="s">
        <v>44</v>
      </c>
      <c r="D277" s="25" t="s">
        <v>190</v>
      </c>
      <c r="E277">
        <v>70</v>
      </c>
      <c r="F277">
        <v>1.65</v>
      </c>
      <c r="G277">
        <v>1.32</v>
      </c>
      <c r="H277" t="s">
        <v>24</v>
      </c>
      <c r="I277" t="s">
        <v>57</v>
      </c>
    </row>
    <row r="278" spans="1:9" ht="12.75">
      <c r="A278">
        <v>146599</v>
      </c>
      <c r="B278" s="82" t="s">
        <v>146</v>
      </c>
      <c r="C278" t="s">
        <v>44</v>
      </c>
      <c r="D278" s="25" t="s">
        <v>190</v>
      </c>
      <c r="E278">
        <v>70</v>
      </c>
      <c r="F278">
        <v>1.2</v>
      </c>
      <c r="G278">
        <v>0.96</v>
      </c>
      <c r="H278" t="s">
        <v>24</v>
      </c>
      <c r="I278" t="s">
        <v>57</v>
      </c>
    </row>
    <row r="279" spans="1:9" ht="12.75">
      <c r="A279">
        <v>18998</v>
      </c>
      <c r="B279" s="82" t="s">
        <v>123</v>
      </c>
      <c r="C279" t="s">
        <v>44</v>
      </c>
      <c r="D279" s="25" t="s">
        <v>190</v>
      </c>
      <c r="E279">
        <v>70</v>
      </c>
      <c r="F279">
        <v>1.89</v>
      </c>
      <c r="G279">
        <v>1.51</v>
      </c>
      <c r="H279" t="s">
        <v>24</v>
      </c>
      <c r="I279" t="s">
        <v>57</v>
      </c>
    </row>
    <row r="280" spans="1:9" ht="12.75">
      <c r="A280">
        <v>149457</v>
      </c>
      <c r="B280" s="82" t="s">
        <v>455</v>
      </c>
      <c r="C280" t="s">
        <v>42</v>
      </c>
      <c r="D280" s="25" t="s">
        <v>190</v>
      </c>
      <c r="E280">
        <v>50</v>
      </c>
      <c r="F280">
        <v>0.78</v>
      </c>
      <c r="G280">
        <v>0.63</v>
      </c>
      <c r="H280" t="s">
        <v>24</v>
      </c>
      <c r="I280" t="s">
        <v>57</v>
      </c>
    </row>
    <row r="281" spans="1:9" ht="12.75">
      <c r="A281">
        <v>146593</v>
      </c>
      <c r="B281" s="82" t="s">
        <v>133</v>
      </c>
      <c r="C281" t="s">
        <v>42</v>
      </c>
      <c r="D281" s="25" t="s">
        <v>190</v>
      </c>
      <c r="E281">
        <v>50</v>
      </c>
      <c r="F281">
        <v>0.99</v>
      </c>
      <c r="G281">
        <v>0.79</v>
      </c>
      <c r="H281" t="s">
        <v>24</v>
      </c>
      <c r="I281" t="s">
        <v>57</v>
      </c>
    </row>
    <row r="282" spans="1:9" ht="12.75">
      <c r="A282">
        <v>18402</v>
      </c>
      <c r="B282" s="82" t="s">
        <v>139</v>
      </c>
      <c r="C282" t="s">
        <v>42</v>
      </c>
      <c r="D282" s="25" t="s">
        <v>190</v>
      </c>
      <c r="E282">
        <v>50</v>
      </c>
      <c r="F282">
        <v>0.67</v>
      </c>
      <c r="G282">
        <v>0.53</v>
      </c>
      <c r="H282" t="s">
        <v>24</v>
      </c>
      <c r="I282" t="s">
        <v>57</v>
      </c>
    </row>
    <row r="283" spans="1:9" ht="12.75">
      <c r="A283">
        <v>153084</v>
      </c>
      <c r="B283" s="82" t="s">
        <v>140</v>
      </c>
      <c r="C283" t="s">
        <v>42</v>
      </c>
      <c r="D283" s="25" t="s">
        <v>190</v>
      </c>
      <c r="E283">
        <v>50</v>
      </c>
      <c r="F283">
        <v>0.65</v>
      </c>
      <c r="G283">
        <v>0.52</v>
      </c>
      <c r="H283" t="s">
        <v>24</v>
      </c>
      <c r="I283" t="s">
        <v>57</v>
      </c>
    </row>
    <row r="284" spans="1:9" ht="12.75">
      <c r="A284">
        <v>147061</v>
      </c>
      <c r="B284" s="82" t="s">
        <v>456</v>
      </c>
      <c r="C284" t="s">
        <v>42</v>
      </c>
      <c r="D284" s="25" t="s">
        <v>190</v>
      </c>
      <c r="E284">
        <v>50</v>
      </c>
      <c r="F284">
        <v>0.56</v>
      </c>
      <c r="G284">
        <v>0.45</v>
      </c>
      <c r="H284" t="s">
        <v>24</v>
      </c>
      <c r="I284" t="s">
        <v>57</v>
      </c>
    </row>
    <row r="285" spans="1:9" ht="12.75">
      <c r="A285">
        <v>162818</v>
      </c>
      <c r="B285" s="82" t="s">
        <v>457</v>
      </c>
      <c r="C285" t="s">
        <v>42</v>
      </c>
      <c r="D285" s="25" t="s">
        <v>190</v>
      </c>
      <c r="E285">
        <v>50</v>
      </c>
      <c r="F285">
        <v>0.52</v>
      </c>
      <c r="G285">
        <v>0.42</v>
      </c>
      <c r="H285" t="s">
        <v>24</v>
      </c>
      <c r="I285" t="s">
        <v>57</v>
      </c>
    </row>
    <row r="286" spans="1:9" ht="12.75">
      <c r="A286">
        <v>149771</v>
      </c>
      <c r="B286" s="82" t="s">
        <v>458</v>
      </c>
      <c r="C286" t="s">
        <v>42</v>
      </c>
      <c r="D286" s="25" t="s">
        <v>190</v>
      </c>
      <c r="E286">
        <v>50</v>
      </c>
      <c r="F286">
        <v>1.03</v>
      </c>
      <c r="G286">
        <v>0.82</v>
      </c>
      <c r="H286" t="s">
        <v>24</v>
      </c>
      <c r="I286" t="s">
        <v>57</v>
      </c>
    </row>
    <row r="287" spans="1:9" ht="12.75">
      <c r="A287">
        <v>136363</v>
      </c>
      <c r="B287" s="82" t="s">
        <v>145</v>
      </c>
      <c r="C287" t="s">
        <v>42</v>
      </c>
      <c r="D287" s="25" t="s">
        <v>190</v>
      </c>
      <c r="E287">
        <v>50</v>
      </c>
      <c r="F287">
        <v>0.72</v>
      </c>
      <c r="G287">
        <v>0.58</v>
      </c>
      <c r="H287" t="s">
        <v>24</v>
      </c>
      <c r="I287" t="s">
        <v>57</v>
      </c>
    </row>
    <row r="288" spans="1:9" ht="12.75">
      <c r="A288">
        <v>142613</v>
      </c>
      <c r="B288" s="82" t="s">
        <v>148</v>
      </c>
      <c r="C288" t="s">
        <v>42</v>
      </c>
      <c r="D288" s="25" t="s">
        <v>190</v>
      </c>
      <c r="E288">
        <v>50</v>
      </c>
      <c r="F288">
        <v>0.87</v>
      </c>
      <c r="G288">
        <v>0.69</v>
      </c>
      <c r="H288" t="s">
        <v>24</v>
      </c>
      <c r="I288" t="s">
        <v>57</v>
      </c>
    </row>
    <row r="289" spans="1:9" ht="12.75">
      <c r="A289" s="46">
        <v>122806</v>
      </c>
      <c r="B289" s="77" t="s">
        <v>204</v>
      </c>
      <c r="C289" s="46" t="s">
        <v>28</v>
      </c>
      <c r="D289" s="48" t="s">
        <v>188</v>
      </c>
      <c r="E289" s="46">
        <v>100</v>
      </c>
      <c r="F289">
        <v>2.77</v>
      </c>
      <c r="G289"/>
      <c r="H289" t="s">
        <v>205</v>
      </c>
      <c r="I289" s="15" t="s">
        <v>57</v>
      </c>
    </row>
    <row r="290" spans="1:9" ht="12.75">
      <c r="A290">
        <v>18408</v>
      </c>
      <c r="B290" s="82" t="s">
        <v>209</v>
      </c>
      <c r="C290" t="s">
        <v>38</v>
      </c>
      <c r="D290" s="25" t="s">
        <v>190</v>
      </c>
      <c r="E290"/>
      <c r="G290">
        <v>51.06</v>
      </c>
      <c r="H290" t="s">
        <v>205</v>
      </c>
      <c r="I290" t="s">
        <v>57</v>
      </c>
    </row>
    <row r="291" spans="1:9" ht="12.75">
      <c r="A291">
        <v>18375</v>
      </c>
      <c r="B291" s="82" t="s">
        <v>215</v>
      </c>
      <c r="C291" t="s">
        <v>25</v>
      </c>
      <c r="D291" s="25" t="s">
        <v>190</v>
      </c>
      <c r="E291"/>
      <c r="G291">
        <v>18.06</v>
      </c>
      <c r="H291" t="s">
        <v>205</v>
      </c>
      <c r="I291" t="s">
        <v>57</v>
      </c>
    </row>
    <row r="292" spans="1:9" ht="12.75">
      <c r="A292">
        <v>111619</v>
      </c>
      <c r="B292" s="82" t="s">
        <v>216</v>
      </c>
      <c r="C292" t="s">
        <v>25</v>
      </c>
      <c r="D292" s="25" t="s">
        <v>190</v>
      </c>
      <c r="E292"/>
      <c r="G292">
        <v>14.66</v>
      </c>
      <c r="H292" t="s">
        <v>205</v>
      </c>
      <c r="I292" t="s">
        <v>57</v>
      </c>
    </row>
    <row r="293" spans="1:9" ht="12.75">
      <c r="A293">
        <v>111373</v>
      </c>
      <c r="B293" s="82" t="s">
        <v>235</v>
      </c>
      <c r="C293" t="s">
        <v>33</v>
      </c>
      <c r="D293" s="25" t="s">
        <v>190</v>
      </c>
      <c r="E293">
        <v>200</v>
      </c>
      <c r="F293">
        <v>6.83</v>
      </c>
      <c r="G293">
        <v>5.46</v>
      </c>
      <c r="H293" t="s">
        <v>205</v>
      </c>
      <c r="I293" t="s">
        <v>57</v>
      </c>
    </row>
    <row r="294" spans="1:9" ht="12.75">
      <c r="A294">
        <v>18379</v>
      </c>
      <c r="B294" s="82" t="s">
        <v>236</v>
      </c>
      <c r="C294" t="s">
        <v>33</v>
      </c>
      <c r="D294" s="25" t="s">
        <v>190</v>
      </c>
      <c r="E294">
        <v>200</v>
      </c>
      <c r="F294">
        <v>11.6</v>
      </c>
      <c r="G294">
        <v>9.28</v>
      </c>
      <c r="H294" t="s">
        <v>205</v>
      </c>
      <c r="I294" t="s">
        <v>57</v>
      </c>
    </row>
    <row r="295" spans="1:9" ht="12.75">
      <c r="A295">
        <v>120233</v>
      </c>
      <c r="B295" s="82" t="s">
        <v>237</v>
      </c>
      <c r="C295" t="s">
        <v>33</v>
      </c>
      <c r="D295" s="25" t="s">
        <v>190</v>
      </c>
      <c r="E295">
        <v>200</v>
      </c>
      <c r="F295">
        <v>5.86</v>
      </c>
      <c r="G295">
        <v>4.69</v>
      </c>
      <c r="H295" t="s">
        <v>205</v>
      </c>
      <c r="I295" t="s">
        <v>57</v>
      </c>
    </row>
    <row r="296" spans="1:9" ht="12.75">
      <c r="A296">
        <v>18820</v>
      </c>
      <c r="B296" s="82" t="s">
        <v>238</v>
      </c>
      <c r="C296" t="s">
        <v>33</v>
      </c>
      <c r="D296" s="25" t="s">
        <v>190</v>
      </c>
      <c r="E296">
        <v>200</v>
      </c>
      <c r="F296">
        <v>6.97</v>
      </c>
      <c r="G296">
        <v>5.58</v>
      </c>
      <c r="H296" t="s">
        <v>205</v>
      </c>
      <c r="I296" t="s">
        <v>57</v>
      </c>
    </row>
    <row r="297" spans="1:9" ht="12.75">
      <c r="A297">
        <v>19150</v>
      </c>
      <c r="B297" s="82" t="s">
        <v>266</v>
      </c>
      <c r="C297" t="s">
        <v>31</v>
      </c>
      <c r="D297" s="25" t="s">
        <v>190</v>
      </c>
      <c r="E297">
        <v>150</v>
      </c>
      <c r="F297">
        <v>3.61</v>
      </c>
      <c r="G297">
        <v>2.88</v>
      </c>
      <c r="H297" t="s">
        <v>205</v>
      </c>
      <c r="I297" t="s">
        <v>57</v>
      </c>
    </row>
    <row r="298" spans="1:9" ht="12.75">
      <c r="A298">
        <v>18506</v>
      </c>
      <c r="B298" s="82" t="s">
        <v>267</v>
      </c>
      <c r="C298" t="s">
        <v>31</v>
      </c>
      <c r="D298" s="25" t="s">
        <v>190</v>
      </c>
      <c r="E298">
        <v>150</v>
      </c>
      <c r="F298">
        <v>4.04</v>
      </c>
      <c r="G298">
        <v>3.23</v>
      </c>
      <c r="H298" t="s">
        <v>205</v>
      </c>
      <c r="I298" t="s">
        <v>57</v>
      </c>
    </row>
    <row r="299" spans="1:9" ht="12.75">
      <c r="A299">
        <v>111475</v>
      </c>
      <c r="B299" s="82" t="s">
        <v>268</v>
      </c>
      <c r="C299" t="s">
        <v>31</v>
      </c>
      <c r="D299" s="25" t="s">
        <v>190</v>
      </c>
      <c r="E299">
        <v>150</v>
      </c>
      <c r="F299">
        <v>4.4</v>
      </c>
      <c r="G299">
        <v>3.52</v>
      </c>
      <c r="H299" t="s">
        <v>205</v>
      </c>
      <c r="I299" t="s">
        <v>57</v>
      </c>
    </row>
    <row r="300" spans="1:9" ht="12.75">
      <c r="A300">
        <v>136727</v>
      </c>
      <c r="B300" s="82" t="s">
        <v>269</v>
      </c>
      <c r="C300" t="s">
        <v>31</v>
      </c>
      <c r="D300" s="25" t="s">
        <v>190</v>
      </c>
      <c r="E300">
        <v>150</v>
      </c>
      <c r="F300">
        <v>4.26</v>
      </c>
      <c r="G300">
        <v>3.4</v>
      </c>
      <c r="H300" t="s">
        <v>205</v>
      </c>
      <c r="I300" t="s">
        <v>57</v>
      </c>
    </row>
    <row r="301" spans="1:9" ht="12.75">
      <c r="A301">
        <v>123393</v>
      </c>
      <c r="B301" s="82" t="s">
        <v>302</v>
      </c>
      <c r="C301" t="s">
        <v>28</v>
      </c>
      <c r="D301" s="25" t="s">
        <v>190</v>
      </c>
      <c r="E301">
        <v>100</v>
      </c>
      <c r="F301">
        <v>2.44</v>
      </c>
      <c r="G301">
        <v>1.95</v>
      </c>
      <c r="H301" t="s">
        <v>205</v>
      </c>
      <c r="I301" t="s">
        <v>57</v>
      </c>
    </row>
    <row r="302" spans="1:9" ht="12.75">
      <c r="A302">
        <v>18963</v>
      </c>
      <c r="B302" s="82" t="s">
        <v>303</v>
      </c>
      <c r="C302" t="s">
        <v>28</v>
      </c>
      <c r="D302" s="25" t="s">
        <v>190</v>
      </c>
      <c r="E302">
        <v>100</v>
      </c>
      <c r="F302">
        <v>2.36</v>
      </c>
      <c r="G302">
        <v>1.89</v>
      </c>
      <c r="H302" t="s">
        <v>205</v>
      </c>
      <c r="I302" t="s">
        <v>57</v>
      </c>
    </row>
    <row r="303" spans="1:9" ht="12.75">
      <c r="A303">
        <v>18316</v>
      </c>
      <c r="B303" s="82" t="s">
        <v>304</v>
      </c>
      <c r="C303" t="s">
        <v>28</v>
      </c>
      <c r="D303" s="25" t="s">
        <v>190</v>
      </c>
      <c r="E303">
        <v>100</v>
      </c>
      <c r="F303">
        <v>2.12</v>
      </c>
      <c r="G303">
        <v>1.7</v>
      </c>
      <c r="H303" t="s">
        <v>205</v>
      </c>
      <c r="I303" t="s">
        <v>57</v>
      </c>
    </row>
    <row r="304" spans="1:9" ht="12.75">
      <c r="A304">
        <v>18912</v>
      </c>
      <c r="B304" s="82" t="s">
        <v>305</v>
      </c>
      <c r="C304" t="s">
        <v>28</v>
      </c>
      <c r="D304" s="25" t="s">
        <v>190</v>
      </c>
      <c r="E304">
        <v>100</v>
      </c>
      <c r="F304">
        <v>2.53</v>
      </c>
      <c r="G304">
        <v>2.02</v>
      </c>
      <c r="H304" t="s">
        <v>205</v>
      </c>
      <c r="I304" t="s">
        <v>57</v>
      </c>
    </row>
    <row r="305" spans="1:9" ht="12.75">
      <c r="A305">
        <v>18358</v>
      </c>
      <c r="B305" s="82" t="s">
        <v>306</v>
      </c>
      <c r="C305" t="s">
        <v>28</v>
      </c>
      <c r="D305" s="25" t="s">
        <v>190</v>
      </c>
      <c r="E305">
        <v>100</v>
      </c>
      <c r="F305">
        <v>1.94</v>
      </c>
      <c r="G305">
        <v>1.55</v>
      </c>
      <c r="H305" t="s">
        <v>205</v>
      </c>
      <c r="I305" t="s">
        <v>57</v>
      </c>
    </row>
    <row r="306" spans="1:9" ht="12.75">
      <c r="A306">
        <v>120236</v>
      </c>
      <c r="B306" s="82" t="s">
        <v>307</v>
      </c>
      <c r="C306" t="s">
        <v>28</v>
      </c>
      <c r="D306" s="25" t="s">
        <v>190</v>
      </c>
      <c r="E306">
        <v>100</v>
      </c>
      <c r="F306">
        <v>2.73</v>
      </c>
      <c r="G306">
        <v>2.18</v>
      </c>
      <c r="H306" t="s">
        <v>205</v>
      </c>
      <c r="I306" t="s">
        <v>57</v>
      </c>
    </row>
    <row r="307" spans="1:9" ht="12.75">
      <c r="A307">
        <v>18343</v>
      </c>
      <c r="B307" s="82" t="s">
        <v>308</v>
      </c>
      <c r="C307" t="s">
        <v>28</v>
      </c>
      <c r="D307" s="25" t="s">
        <v>190</v>
      </c>
      <c r="E307">
        <v>100</v>
      </c>
      <c r="F307">
        <v>2.12</v>
      </c>
      <c r="G307">
        <v>1.7</v>
      </c>
      <c r="H307" t="s">
        <v>205</v>
      </c>
      <c r="I307" t="s">
        <v>57</v>
      </c>
    </row>
    <row r="308" spans="1:9" ht="12.75">
      <c r="A308">
        <v>161091</v>
      </c>
      <c r="B308" s="82" t="s">
        <v>379</v>
      </c>
      <c r="C308" t="s">
        <v>44</v>
      </c>
      <c r="D308" s="25" t="s">
        <v>190</v>
      </c>
      <c r="E308">
        <v>70</v>
      </c>
      <c r="F308">
        <v>1.73</v>
      </c>
      <c r="G308">
        <v>1.38</v>
      </c>
      <c r="H308" t="s">
        <v>205</v>
      </c>
      <c r="I308" t="s">
        <v>57</v>
      </c>
    </row>
    <row r="309" spans="1:9" ht="12.75">
      <c r="A309">
        <v>126632</v>
      </c>
      <c r="B309" s="82" t="s">
        <v>380</v>
      </c>
      <c r="C309" t="s">
        <v>44</v>
      </c>
      <c r="D309" s="25" t="s">
        <v>190</v>
      </c>
      <c r="E309">
        <v>70</v>
      </c>
      <c r="F309">
        <v>2.02</v>
      </c>
      <c r="G309">
        <v>1.62</v>
      </c>
      <c r="H309" t="s">
        <v>205</v>
      </c>
      <c r="I309" t="s">
        <v>57</v>
      </c>
    </row>
    <row r="310" spans="1:9" ht="12.75">
      <c r="A310">
        <v>145495</v>
      </c>
      <c r="B310" s="82" t="s">
        <v>381</v>
      </c>
      <c r="C310" t="s">
        <v>44</v>
      </c>
      <c r="D310" s="25" t="s">
        <v>190</v>
      </c>
      <c r="E310">
        <v>70</v>
      </c>
      <c r="F310">
        <v>1.25</v>
      </c>
      <c r="G310">
        <v>1</v>
      </c>
      <c r="H310" t="s">
        <v>205</v>
      </c>
      <c r="I310" t="s">
        <v>57</v>
      </c>
    </row>
    <row r="311" spans="1:9" ht="12.75">
      <c r="A311">
        <v>134193</v>
      </c>
      <c r="B311" s="82" t="s">
        <v>382</v>
      </c>
      <c r="C311" t="s">
        <v>44</v>
      </c>
      <c r="D311" s="25" t="s">
        <v>190</v>
      </c>
      <c r="E311">
        <v>70</v>
      </c>
      <c r="F311">
        <v>1.66</v>
      </c>
      <c r="G311">
        <v>1.32</v>
      </c>
      <c r="H311" t="s">
        <v>205</v>
      </c>
      <c r="I311" t="s">
        <v>57</v>
      </c>
    </row>
    <row r="312" spans="1:9" ht="12.75">
      <c r="A312">
        <v>145483</v>
      </c>
      <c r="B312" s="82" t="s">
        <v>383</v>
      </c>
      <c r="C312" t="s">
        <v>44</v>
      </c>
      <c r="D312" s="25" t="s">
        <v>190</v>
      </c>
      <c r="E312">
        <v>70</v>
      </c>
      <c r="F312">
        <v>1.23</v>
      </c>
      <c r="G312">
        <v>0.98</v>
      </c>
      <c r="H312" t="s">
        <v>205</v>
      </c>
      <c r="I312" t="s">
        <v>57</v>
      </c>
    </row>
    <row r="313" spans="1:9" ht="12.75">
      <c r="A313">
        <v>160871</v>
      </c>
      <c r="B313" s="82" t="s">
        <v>384</v>
      </c>
      <c r="C313" t="s">
        <v>44</v>
      </c>
      <c r="D313" s="25" t="s">
        <v>190</v>
      </c>
      <c r="E313">
        <v>70</v>
      </c>
      <c r="F313">
        <v>1.5</v>
      </c>
      <c r="G313">
        <v>1.2</v>
      </c>
      <c r="H313" t="s">
        <v>205</v>
      </c>
      <c r="I313" t="s">
        <v>57</v>
      </c>
    </row>
    <row r="314" spans="1:9" ht="12.75">
      <c r="A314">
        <v>18323</v>
      </c>
      <c r="B314" s="82" t="s">
        <v>385</v>
      </c>
      <c r="C314" t="s">
        <v>44</v>
      </c>
      <c r="D314" s="25" t="s">
        <v>190</v>
      </c>
      <c r="E314">
        <v>70</v>
      </c>
      <c r="F314">
        <v>1.54</v>
      </c>
      <c r="G314">
        <v>1.23</v>
      </c>
      <c r="H314" t="s">
        <v>205</v>
      </c>
      <c r="I314" t="s">
        <v>57</v>
      </c>
    </row>
    <row r="315" spans="1:9" ht="12.75">
      <c r="A315">
        <v>143671</v>
      </c>
      <c r="B315" s="82" t="s">
        <v>386</v>
      </c>
      <c r="C315" t="s">
        <v>44</v>
      </c>
      <c r="D315" s="25" t="s">
        <v>190</v>
      </c>
      <c r="E315">
        <v>70</v>
      </c>
      <c r="F315">
        <v>1.3</v>
      </c>
      <c r="G315">
        <v>1.04</v>
      </c>
      <c r="H315" t="s">
        <v>205</v>
      </c>
      <c r="I315" t="s">
        <v>57</v>
      </c>
    </row>
    <row r="316" spans="1:9" ht="12.75">
      <c r="A316">
        <v>136420</v>
      </c>
      <c r="B316" s="82" t="s">
        <v>387</v>
      </c>
      <c r="C316" t="s">
        <v>44</v>
      </c>
      <c r="D316" s="25" t="s">
        <v>190</v>
      </c>
      <c r="E316">
        <v>70</v>
      </c>
      <c r="F316">
        <v>1.63</v>
      </c>
      <c r="G316">
        <v>1.3</v>
      </c>
      <c r="H316" t="s">
        <v>205</v>
      </c>
      <c r="I316" t="s">
        <v>57</v>
      </c>
    </row>
    <row r="317" spans="1:9" ht="12.75">
      <c r="A317">
        <v>161466</v>
      </c>
      <c r="B317" s="82" t="s">
        <v>388</v>
      </c>
      <c r="C317" t="s">
        <v>44</v>
      </c>
      <c r="D317" s="25" t="s">
        <v>190</v>
      </c>
      <c r="E317">
        <v>70</v>
      </c>
      <c r="F317">
        <v>2.1</v>
      </c>
      <c r="G317">
        <v>1.68</v>
      </c>
      <c r="H317" t="s">
        <v>205</v>
      </c>
      <c r="I317" t="s">
        <v>57</v>
      </c>
    </row>
    <row r="318" spans="1:9" ht="12.75">
      <c r="A318">
        <v>17511</v>
      </c>
      <c r="B318" s="82" t="s">
        <v>389</v>
      </c>
      <c r="C318" t="s">
        <v>44</v>
      </c>
      <c r="D318" s="25" t="s">
        <v>190</v>
      </c>
      <c r="E318">
        <v>70</v>
      </c>
      <c r="F318">
        <v>1.4</v>
      </c>
      <c r="G318">
        <v>1.12</v>
      </c>
      <c r="H318" t="s">
        <v>205</v>
      </c>
      <c r="I318" t="s">
        <v>57</v>
      </c>
    </row>
    <row r="319" spans="1:9" ht="12.75">
      <c r="A319">
        <v>18340</v>
      </c>
      <c r="B319" s="82" t="s">
        <v>390</v>
      </c>
      <c r="C319" t="s">
        <v>44</v>
      </c>
      <c r="D319" s="25" t="s">
        <v>190</v>
      </c>
      <c r="E319">
        <v>70</v>
      </c>
      <c r="F319">
        <v>1.69</v>
      </c>
      <c r="G319">
        <v>1.35</v>
      </c>
      <c r="H319" t="s">
        <v>205</v>
      </c>
      <c r="I319" t="s">
        <v>57</v>
      </c>
    </row>
    <row r="320" spans="1:9" ht="12.75">
      <c r="A320">
        <v>151482</v>
      </c>
      <c r="B320" s="82" t="s">
        <v>391</v>
      </c>
      <c r="C320" t="s">
        <v>44</v>
      </c>
      <c r="D320" s="25" t="s">
        <v>190</v>
      </c>
      <c r="E320">
        <v>70</v>
      </c>
      <c r="F320">
        <v>1.27</v>
      </c>
      <c r="G320">
        <v>1.02</v>
      </c>
      <c r="H320" t="s">
        <v>205</v>
      </c>
      <c r="I320" t="s">
        <v>57</v>
      </c>
    </row>
    <row r="321" spans="1:9" ht="12.75">
      <c r="A321">
        <v>140635</v>
      </c>
      <c r="B321" s="82" t="s">
        <v>392</v>
      </c>
      <c r="C321" t="s">
        <v>44</v>
      </c>
      <c r="D321" s="25" t="s">
        <v>190</v>
      </c>
      <c r="E321">
        <v>70</v>
      </c>
      <c r="F321">
        <v>1.93</v>
      </c>
      <c r="G321">
        <v>1.54</v>
      </c>
      <c r="H321" t="s">
        <v>205</v>
      </c>
      <c r="I321" t="s">
        <v>57</v>
      </c>
    </row>
    <row r="322" spans="1:9" ht="12.75">
      <c r="A322">
        <v>19026</v>
      </c>
      <c r="B322" s="82" t="s">
        <v>393</v>
      </c>
      <c r="C322" t="s">
        <v>44</v>
      </c>
      <c r="D322" s="25" t="s">
        <v>190</v>
      </c>
      <c r="E322">
        <v>70</v>
      </c>
      <c r="F322">
        <v>1.75</v>
      </c>
      <c r="G322">
        <v>1.4</v>
      </c>
      <c r="H322" t="s">
        <v>205</v>
      </c>
      <c r="I322" t="s">
        <v>57</v>
      </c>
    </row>
    <row r="323" spans="1:9" ht="12.75">
      <c r="A323">
        <v>132498</v>
      </c>
      <c r="B323" s="82" t="s">
        <v>442</v>
      </c>
      <c r="C323" t="s">
        <v>42</v>
      </c>
      <c r="D323" s="25" t="s">
        <v>190</v>
      </c>
      <c r="E323">
        <v>50</v>
      </c>
      <c r="F323">
        <v>0.94</v>
      </c>
      <c r="G323">
        <v>0.75</v>
      </c>
      <c r="H323" t="s">
        <v>205</v>
      </c>
      <c r="I323" t="s">
        <v>57</v>
      </c>
    </row>
    <row r="324" spans="1:9" ht="12.75">
      <c r="A324">
        <v>158141</v>
      </c>
      <c r="B324" s="82" t="s">
        <v>443</v>
      </c>
      <c r="C324" t="s">
        <v>42</v>
      </c>
      <c r="D324" s="25" t="s">
        <v>190</v>
      </c>
      <c r="E324">
        <v>50</v>
      </c>
      <c r="F324">
        <v>0.63</v>
      </c>
      <c r="G324">
        <v>0.5</v>
      </c>
      <c r="H324" t="s">
        <v>205</v>
      </c>
      <c r="I324" t="s">
        <v>57</v>
      </c>
    </row>
    <row r="325" spans="1:9" ht="12.75">
      <c r="A325">
        <v>144462</v>
      </c>
      <c r="B325" s="82" t="s">
        <v>444</v>
      </c>
      <c r="C325" t="s">
        <v>42</v>
      </c>
      <c r="D325" s="25" t="s">
        <v>190</v>
      </c>
      <c r="E325">
        <v>50</v>
      </c>
      <c r="F325">
        <v>0.95</v>
      </c>
      <c r="G325">
        <v>0.76</v>
      </c>
      <c r="H325" t="s">
        <v>205</v>
      </c>
      <c r="I325" t="s">
        <v>57</v>
      </c>
    </row>
    <row r="326" spans="1:9" ht="12.75">
      <c r="A326">
        <v>145864</v>
      </c>
      <c r="B326" s="82" t="s">
        <v>445</v>
      </c>
      <c r="C326" t="s">
        <v>42</v>
      </c>
      <c r="D326" s="25" t="s">
        <v>190</v>
      </c>
      <c r="E326">
        <v>50</v>
      </c>
      <c r="F326">
        <v>1.02</v>
      </c>
      <c r="G326">
        <v>0.81</v>
      </c>
      <c r="H326" t="s">
        <v>205</v>
      </c>
      <c r="I326" t="s">
        <v>57</v>
      </c>
    </row>
    <row r="327" spans="1:9" ht="12.75">
      <c r="A327">
        <v>140655</v>
      </c>
      <c r="B327" s="82" t="s">
        <v>446</v>
      </c>
      <c r="C327" t="s">
        <v>42</v>
      </c>
      <c r="D327" s="25" t="s">
        <v>190</v>
      </c>
      <c r="E327">
        <v>50</v>
      </c>
      <c r="F327">
        <v>1.15</v>
      </c>
      <c r="G327">
        <v>0.92</v>
      </c>
      <c r="H327" t="s">
        <v>205</v>
      </c>
      <c r="I327" t="s">
        <v>57</v>
      </c>
    </row>
    <row r="328" spans="1:9" ht="12.75">
      <c r="A328">
        <v>134940</v>
      </c>
      <c r="B328" s="82" t="s">
        <v>447</v>
      </c>
      <c r="C328" t="s">
        <v>42</v>
      </c>
      <c r="D328" s="25" t="s">
        <v>190</v>
      </c>
      <c r="E328">
        <v>50</v>
      </c>
      <c r="F328">
        <v>0.69</v>
      </c>
      <c r="G328">
        <v>0.55</v>
      </c>
      <c r="H328" t="s">
        <v>205</v>
      </c>
      <c r="I328" t="s">
        <v>57</v>
      </c>
    </row>
    <row r="329" spans="1:9" ht="12.75">
      <c r="A329" s="46">
        <v>111241</v>
      </c>
      <c r="B329" s="77" t="s">
        <v>469</v>
      </c>
      <c r="C329" s="46" t="s">
        <v>28</v>
      </c>
      <c r="D329" s="48" t="s">
        <v>188</v>
      </c>
      <c r="E329" s="46">
        <v>100</v>
      </c>
      <c r="F329">
        <v>2.61</v>
      </c>
      <c r="G329"/>
      <c r="H329" t="s">
        <v>205</v>
      </c>
      <c r="I329" s="15" t="s">
        <v>57</v>
      </c>
    </row>
    <row r="330" spans="1:9" ht="12.75">
      <c r="A330">
        <v>18814</v>
      </c>
      <c r="B330" s="82" t="s">
        <v>248</v>
      </c>
      <c r="C330" t="s">
        <v>33</v>
      </c>
      <c r="D330" s="25" t="s">
        <v>190</v>
      </c>
      <c r="E330">
        <v>200</v>
      </c>
      <c r="F330">
        <v>4.01</v>
      </c>
      <c r="G330">
        <v>3.21</v>
      </c>
      <c r="H330" t="s">
        <v>249</v>
      </c>
      <c r="I330" t="s">
        <v>57</v>
      </c>
    </row>
    <row r="331" spans="1:9" ht="12.75">
      <c r="A331">
        <v>105082</v>
      </c>
      <c r="B331" s="82" t="s">
        <v>250</v>
      </c>
      <c r="C331" t="s">
        <v>33</v>
      </c>
      <c r="D331" s="25" t="s">
        <v>190</v>
      </c>
      <c r="E331">
        <v>200</v>
      </c>
      <c r="F331">
        <v>6.68</v>
      </c>
      <c r="G331">
        <v>5.34</v>
      </c>
      <c r="H331" t="s">
        <v>249</v>
      </c>
      <c r="I331" t="s">
        <v>57</v>
      </c>
    </row>
    <row r="332" spans="1:9" ht="12.75">
      <c r="A332">
        <v>105084</v>
      </c>
      <c r="B332" s="82" t="s">
        <v>251</v>
      </c>
      <c r="C332" t="s">
        <v>33</v>
      </c>
      <c r="D332" s="25" t="s">
        <v>190</v>
      </c>
      <c r="E332">
        <v>200</v>
      </c>
      <c r="F332">
        <v>5.33</v>
      </c>
      <c r="G332">
        <v>4.27</v>
      </c>
      <c r="H332" t="s">
        <v>249</v>
      </c>
      <c r="I332" t="s">
        <v>57</v>
      </c>
    </row>
    <row r="333" spans="1:9" ht="12.75">
      <c r="A333">
        <v>19135</v>
      </c>
      <c r="B333" s="82" t="s">
        <v>252</v>
      </c>
      <c r="C333" t="s">
        <v>33</v>
      </c>
      <c r="D333" s="25" t="s">
        <v>190</v>
      </c>
      <c r="E333">
        <v>200</v>
      </c>
      <c r="F333">
        <v>5.99</v>
      </c>
      <c r="G333">
        <v>4.79</v>
      </c>
      <c r="H333" t="s">
        <v>249</v>
      </c>
      <c r="I333" t="s">
        <v>57</v>
      </c>
    </row>
    <row r="334" spans="1:9" ht="12.75">
      <c r="A334">
        <v>137441</v>
      </c>
      <c r="B334" s="82" t="s">
        <v>271</v>
      </c>
      <c r="C334" t="s">
        <v>31</v>
      </c>
      <c r="D334" s="25" t="s">
        <v>190</v>
      </c>
      <c r="E334">
        <v>150</v>
      </c>
      <c r="F334">
        <v>4.52</v>
      </c>
      <c r="G334">
        <v>3.62</v>
      </c>
      <c r="H334" t="s">
        <v>249</v>
      </c>
      <c r="I334" t="s">
        <v>57</v>
      </c>
    </row>
    <row r="335" spans="1:9" ht="12.75">
      <c r="A335">
        <v>134974</v>
      </c>
      <c r="B335" s="82" t="s">
        <v>272</v>
      </c>
      <c r="C335" t="s">
        <v>31</v>
      </c>
      <c r="D335" s="25" t="s">
        <v>190</v>
      </c>
      <c r="E335">
        <v>150</v>
      </c>
      <c r="F335">
        <v>5.2</v>
      </c>
      <c r="G335">
        <v>4.16</v>
      </c>
      <c r="H335" t="s">
        <v>249</v>
      </c>
      <c r="I335" t="s">
        <v>57</v>
      </c>
    </row>
    <row r="336" spans="1:9" ht="12.75">
      <c r="A336">
        <v>18817</v>
      </c>
      <c r="B336" s="82" t="s">
        <v>322</v>
      </c>
      <c r="C336" t="s">
        <v>28</v>
      </c>
      <c r="D336" s="25" t="s">
        <v>190</v>
      </c>
      <c r="E336">
        <v>100</v>
      </c>
      <c r="F336">
        <v>3.14</v>
      </c>
      <c r="G336">
        <v>2.51</v>
      </c>
      <c r="H336" t="s">
        <v>249</v>
      </c>
      <c r="I336" t="s">
        <v>57</v>
      </c>
    </row>
    <row r="337" spans="1:9" ht="12.75">
      <c r="A337">
        <v>115024</v>
      </c>
      <c r="B337" s="82" t="s">
        <v>323</v>
      </c>
      <c r="C337" t="s">
        <v>28</v>
      </c>
      <c r="D337" s="25" t="s">
        <v>190</v>
      </c>
      <c r="E337">
        <v>100</v>
      </c>
      <c r="F337">
        <v>2.19</v>
      </c>
      <c r="G337">
        <v>1.75</v>
      </c>
      <c r="H337" t="s">
        <v>249</v>
      </c>
      <c r="I337" t="s">
        <v>57</v>
      </c>
    </row>
    <row r="338" spans="1:9" ht="12.75">
      <c r="A338">
        <v>128537</v>
      </c>
      <c r="B338" s="82" t="s">
        <v>405</v>
      </c>
      <c r="C338" t="s">
        <v>44</v>
      </c>
      <c r="D338" s="25" t="s">
        <v>190</v>
      </c>
      <c r="E338">
        <v>70</v>
      </c>
      <c r="F338">
        <v>1.26</v>
      </c>
      <c r="G338">
        <v>1.01</v>
      </c>
      <c r="H338" t="s">
        <v>249</v>
      </c>
      <c r="I338" t="s">
        <v>57</v>
      </c>
    </row>
    <row r="339" spans="1:9" ht="12.75">
      <c r="A339">
        <v>155197</v>
      </c>
      <c r="B339" s="82" t="s">
        <v>406</v>
      </c>
      <c r="C339" t="s">
        <v>44</v>
      </c>
      <c r="D339" s="25" t="s">
        <v>190</v>
      </c>
      <c r="E339">
        <v>70</v>
      </c>
      <c r="F339">
        <v>1.39</v>
      </c>
      <c r="G339">
        <v>1.11</v>
      </c>
      <c r="H339" t="s">
        <v>249</v>
      </c>
      <c r="I339" t="s">
        <v>57</v>
      </c>
    </row>
    <row r="340" spans="1:9" ht="12.75">
      <c r="A340">
        <v>18911</v>
      </c>
      <c r="B340" s="82" t="s">
        <v>407</v>
      </c>
      <c r="C340" t="s">
        <v>44</v>
      </c>
      <c r="D340" s="25" t="s">
        <v>190</v>
      </c>
      <c r="E340">
        <v>70</v>
      </c>
      <c r="F340">
        <v>1.48</v>
      </c>
      <c r="G340">
        <v>1.18</v>
      </c>
      <c r="H340" t="s">
        <v>249</v>
      </c>
      <c r="I340" t="s">
        <v>57</v>
      </c>
    </row>
    <row r="341" spans="1:9" ht="12.75">
      <c r="A341">
        <v>163168</v>
      </c>
      <c r="B341" s="82" t="s">
        <v>408</v>
      </c>
      <c r="C341" t="s">
        <v>44</v>
      </c>
      <c r="D341" s="25" t="s">
        <v>190</v>
      </c>
      <c r="E341">
        <v>70</v>
      </c>
      <c r="F341">
        <v>1.76</v>
      </c>
      <c r="G341">
        <v>1.41</v>
      </c>
      <c r="H341" t="s">
        <v>249</v>
      </c>
      <c r="I341" t="s">
        <v>57</v>
      </c>
    </row>
    <row r="342" spans="1:9" ht="12.75">
      <c r="A342">
        <v>134195</v>
      </c>
      <c r="B342" s="82" t="s">
        <v>409</v>
      </c>
      <c r="C342" t="s">
        <v>44</v>
      </c>
      <c r="D342" s="25" t="s">
        <v>190</v>
      </c>
      <c r="E342">
        <v>70</v>
      </c>
      <c r="F342">
        <v>1.96</v>
      </c>
      <c r="G342">
        <v>1.56</v>
      </c>
      <c r="H342" t="s">
        <v>249</v>
      </c>
      <c r="I342" t="s">
        <v>57</v>
      </c>
    </row>
    <row r="343" spans="1:9" ht="12.75">
      <c r="A343">
        <v>145481</v>
      </c>
      <c r="B343" s="82" t="s">
        <v>459</v>
      </c>
      <c r="C343" t="s">
        <v>42</v>
      </c>
      <c r="D343" s="25" t="s">
        <v>190</v>
      </c>
      <c r="E343">
        <v>50</v>
      </c>
      <c r="F343">
        <v>1.11</v>
      </c>
      <c r="G343">
        <v>0.89</v>
      </c>
      <c r="H343" t="s">
        <v>249</v>
      </c>
      <c r="I343" t="s">
        <v>57</v>
      </c>
    </row>
    <row r="344" spans="1:9" ht="12.75">
      <c r="A344">
        <v>122842</v>
      </c>
      <c r="B344" s="82" t="s">
        <v>460</v>
      </c>
      <c r="C344" t="s">
        <v>42</v>
      </c>
      <c r="D344" s="25" t="s">
        <v>190</v>
      </c>
      <c r="E344">
        <v>50</v>
      </c>
      <c r="F344">
        <v>0.57</v>
      </c>
      <c r="G344">
        <v>0.46</v>
      </c>
      <c r="H344" t="s">
        <v>249</v>
      </c>
      <c r="I344" t="s">
        <v>57</v>
      </c>
    </row>
    <row r="345" spans="1:9" ht="12.75">
      <c r="A345">
        <v>140651</v>
      </c>
      <c r="B345" s="82" t="s">
        <v>461</v>
      </c>
      <c r="C345" t="s">
        <v>42</v>
      </c>
      <c r="D345" s="25" t="s">
        <v>190</v>
      </c>
      <c r="E345">
        <v>50</v>
      </c>
      <c r="F345">
        <v>0.92</v>
      </c>
      <c r="G345">
        <v>0.73</v>
      </c>
      <c r="H345" t="s">
        <v>249</v>
      </c>
      <c r="I345" t="s">
        <v>57</v>
      </c>
    </row>
    <row r="346" spans="1:9" ht="12.75">
      <c r="A346">
        <v>120228</v>
      </c>
      <c r="B346" s="82" t="s">
        <v>462</v>
      </c>
      <c r="C346" t="s">
        <v>42</v>
      </c>
      <c r="D346" s="25" t="s">
        <v>190</v>
      </c>
      <c r="E346">
        <v>50</v>
      </c>
      <c r="F346">
        <v>0.75</v>
      </c>
      <c r="G346">
        <v>0.6</v>
      </c>
      <c r="H346" t="s">
        <v>249</v>
      </c>
      <c r="I346" t="s">
        <v>57</v>
      </c>
    </row>
    <row r="347" spans="1:9" ht="12.75">
      <c r="A347">
        <v>154331</v>
      </c>
      <c r="B347" s="82" t="s">
        <v>463</v>
      </c>
      <c r="C347" t="s">
        <v>42</v>
      </c>
      <c r="D347" s="25" t="s">
        <v>190</v>
      </c>
      <c r="E347">
        <v>50</v>
      </c>
      <c r="F347">
        <v>1.13</v>
      </c>
      <c r="G347">
        <v>0.9</v>
      </c>
      <c r="H347" t="s">
        <v>249</v>
      </c>
      <c r="I347" t="s">
        <v>57</v>
      </c>
    </row>
    <row r="348" spans="1:9" ht="12.75">
      <c r="A348">
        <v>142616</v>
      </c>
      <c r="B348" s="82" t="s">
        <v>464</v>
      </c>
      <c r="C348" t="s">
        <v>42</v>
      </c>
      <c r="D348" s="25" t="s">
        <v>190</v>
      </c>
      <c r="E348">
        <v>50</v>
      </c>
      <c r="F348">
        <v>1.12</v>
      </c>
      <c r="G348">
        <v>0.9</v>
      </c>
      <c r="H348" t="s">
        <v>249</v>
      </c>
      <c r="I348" t="s">
        <v>57</v>
      </c>
    </row>
    <row r="349" spans="1:9" ht="12.75">
      <c r="A349">
        <v>136421</v>
      </c>
      <c r="B349" s="82" t="s">
        <v>465</v>
      </c>
      <c r="C349" t="s">
        <v>42</v>
      </c>
      <c r="D349" s="25" t="s">
        <v>190</v>
      </c>
      <c r="E349">
        <v>50</v>
      </c>
      <c r="F349">
        <v>0.84</v>
      </c>
      <c r="G349">
        <v>0.67</v>
      </c>
      <c r="H349" t="s">
        <v>249</v>
      </c>
      <c r="I349" t="s">
        <v>57</v>
      </c>
    </row>
    <row r="350" spans="1:9" ht="12.75">
      <c r="A350">
        <v>140629</v>
      </c>
      <c r="B350" s="82" t="s">
        <v>273</v>
      </c>
      <c r="C350" t="s">
        <v>31</v>
      </c>
      <c r="D350" s="25" t="s">
        <v>190</v>
      </c>
      <c r="E350">
        <v>150</v>
      </c>
      <c r="F350">
        <v>4.31</v>
      </c>
      <c r="G350">
        <v>3.45</v>
      </c>
      <c r="H350" t="s">
        <v>274</v>
      </c>
      <c r="I350" t="s">
        <v>57</v>
      </c>
    </row>
    <row r="351" spans="1:9" ht="12.75">
      <c r="A351">
        <v>13343</v>
      </c>
      <c r="B351" s="82" t="s">
        <v>275</v>
      </c>
      <c r="C351" t="s">
        <v>31</v>
      </c>
      <c r="D351" s="25" t="s">
        <v>190</v>
      </c>
      <c r="E351">
        <v>150</v>
      </c>
      <c r="F351">
        <v>5.98</v>
      </c>
      <c r="G351">
        <v>4.78</v>
      </c>
      <c r="H351" t="s">
        <v>274</v>
      </c>
      <c r="I351" t="s">
        <v>57</v>
      </c>
    </row>
    <row r="352" spans="1:9" ht="12.75">
      <c r="A352">
        <v>129592</v>
      </c>
      <c r="B352" s="82" t="s">
        <v>276</v>
      </c>
      <c r="C352" t="s">
        <v>31</v>
      </c>
      <c r="D352" s="25" t="s">
        <v>190</v>
      </c>
      <c r="E352">
        <v>150</v>
      </c>
      <c r="F352">
        <v>4.32</v>
      </c>
      <c r="G352">
        <v>3.46</v>
      </c>
      <c r="H352" t="s">
        <v>274</v>
      </c>
      <c r="I352" t="s">
        <v>57</v>
      </c>
    </row>
    <row r="353" spans="1:9" ht="12.75">
      <c r="A353">
        <v>14016</v>
      </c>
      <c r="B353" s="82" t="s">
        <v>277</v>
      </c>
      <c r="C353" t="s">
        <v>31</v>
      </c>
      <c r="D353" s="25" t="s">
        <v>190</v>
      </c>
      <c r="E353">
        <v>150</v>
      </c>
      <c r="F353">
        <v>4.82</v>
      </c>
      <c r="G353">
        <v>3.85</v>
      </c>
      <c r="H353" t="s">
        <v>274</v>
      </c>
      <c r="I353" t="s">
        <v>57</v>
      </c>
    </row>
    <row r="354" spans="1:9" ht="12.75">
      <c r="A354">
        <v>18386</v>
      </c>
      <c r="B354" s="82" t="s">
        <v>324</v>
      </c>
      <c r="C354" t="s">
        <v>28</v>
      </c>
      <c r="D354" s="25" t="s">
        <v>190</v>
      </c>
      <c r="E354">
        <v>100</v>
      </c>
      <c r="F354">
        <v>3.02</v>
      </c>
      <c r="G354">
        <v>2.41</v>
      </c>
      <c r="H354" t="s">
        <v>274</v>
      </c>
      <c r="I354" t="s">
        <v>57</v>
      </c>
    </row>
    <row r="355" spans="1:9" ht="12.75">
      <c r="A355">
        <v>137989</v>
      </c>
      <c r="B355" s="82" t="s">
        <v>325</v>
      </c>
      <c r="C355" t="s">
        <v>28</v>
      </c>
      <c r="D355" s="25" t="s">
        <v>190</v>
      </c>
      <c r="E355">
        <v>100</v>
      </c>
      <c r="F355">
        <v>2.57</v>
      </c>
      <c r="G355">
        <v>2.06</v>
      </c>
      <c r="H355" t="s">
        <v>274</v>
      </c>
      <c r="I355" t="s">
        <v>57</v>
      </c>
    </row>
    <row r="356" spans="1:9" ht="12.75">
      <c r="A356">
        <v>127572</v>
      </c>
      <c r="B356" s="82" t="s">
        <v>326</v>
      </c>
      <c r="C356" t="s">
        <v>28</v>
      </c>
      <c r="D356" s="25" t="s">
        <v>190</v>
      </c>
      <c r="E356">
        <v>100</v>
      </c>
      <c r="F356">
        <v>3.05</v>
      </c>
      <c r="G356">
        <v>2.44</v>
      </c>
      <c r="H356" t="s">
        <v>274</v>
      </c>
      <c r="I356" t="s">
        <v>57</v>
      </c>
    </row>
    <row r="357" spans="1:9" ht="12.75">
      <c r="A357">
        <v>111609</v>
      </c>
      <c r="B357" s="82" t="s">
        <v>327</v>
      </c>
      <c r="C357" t="s">
        <v>28</v>
      </c>
      <c r="D357" s="25" t="s">
        <v>190</v>
      </c>
      <c r="E357">
        <v>100</v>
      </c>
      <c r="F357">
        <v>1.34</v>
      </c>
      <c r="G357">
        <v>1.07</v>
      </c>
      <c r="H357" t="s">
        <v>274</v>
      </c>
      <c r="I357" t="s">
        <v>57</v>
      </c>
    </row>
    <row r="358" spans="1:9" ht="12.75">
      <c r="A358">
        <v>169556</v>
      </c>
      <c r="B358" s="82" t="s">
        <v>328</v>
      </c>
      <c r="C358" t="s">
        <v>28</v>
      </c>
      <c r="D358" s="25" t="s">
        <v>190</v>
      </c>
      <c r="E358">
        <v>100</v>
      </c>
      <c r="F358">
        <v>3.06</v>
      </c>
      <c r="G358">
        <v>2.45</v>
      </c>
      <c r="H358" t="s">
        <v>274</v>
      </c>
      <c r="I358" t="s">
        <v>57</v>
      </c>
    </row>
    <row r="359" spans="1:9" ht="12.75">
      <c r="A359">
        <v>18516</v>
      </c>
      <c r="B359" s="82" t="s">
        <v>410</v>
      </c>
      <c r="C359" t="s">
        <v>44</v>
      </c>
      <c r="D359" s="25" t="s">
        <v>190</v>
      </c>
      <c r="E359">
        <v>70</v>
      </c>
      <c r="F359">
        <v>2.15</v>
      </c>
      <c r="G359">
        <v>1.72</v>
      </c>
      <c r="H359" t="s">
        <v>274</v>
      </c>
      <c r="I359" t="s">
        <v>57</v>
      </c>
    </row>
    <row r="360" spans="1:9" ht="12.75">
      <c r="A360">
        <v>18366</v>
      </c>
      <c r="B360" s="82" t="s">
        <v>411</v>
      </c>
      <c r="C360" t="s">
        <v>44</v>
      </c>
      <c r="D360" s="25" t="s">
        <v>190</v>
      </c>
      <c r="E360">
        <v>70</v>
      </c>
      <c r="F360">
        <v>1.54</v>
      </c>
      <c r="G360">
        <v>1.23</v>
      </c>
      <c r="H360" t="s">
        <v>274</v>
      </c>
      <c r="I360" t="s">
        <v>57</v>
      </c>
    </row>
    <row r="361" spans="1:9" ht="12.75">
      <c r="A361">
        <v>18624</v>
      </c>
      <c r="B361" s="82" t="s">
        <v>412</v>
      </c>
      <c r="C361" t="s">
        <v>44</v>
      </c>
      <c r="D361" s="25" t="s">
        <v>190</v>
      </c>
      <c r="E361">
        <v>70</v>
      </c>
      <c r="F361">
        <v>1.56</v>
      </c>
      <c r="G361">
        <v>1.24</v>
      </c>
      <c r="H361" t="s">
        <v>274</v>
      </c>
      <c r="I361" t="s">
        <v>57</v>
      </c>
    </row>
    <row r="362" spans="1:9" ht="12.75">
      <c r="A362">
        <v>123108</v>
      </c>
      <c r="B362" s="82" t="s">
        <v>413</v>
      </c>
      <c r="C362" t="s">
        <v>44</v>
      </c>
      <c r="D362" s="25" t="s">
        <v>190</v>
      </c>
      <c r="E362">
        <v>70</v>
      </c>
      <c r="F362">
        <v>1.28</v>
      </c>
      <c r="G362">
        <v>1.02</v>
      </c>
      <c r="H362" t="s">
        <v>274</v>
      </c>
      <c r="I362" t="s">
        <v>57</v>
      </c>
    </row>
    <row r="363" spans="1:9" ht="12.75">
      <c r="A363">
        <v>145469</v>
      </c>
      <c r="B363" s="82" t="s">
        <v>414</v>
      </c>
      <c r="C363" t="s">
        <v>44</v>
      </c>
      <c r="D363" s="25" t="s">
        <v>190</v>
      </c>
      <c r="E363">
        <v>70</v>
      </c>
      <c r="F363">
        <v>1.63</v>
      </c>
      <c r="G363">
        <v>1.3</v>
      </c>
      <c r="H363" t="s">
        <v>274</v>
      </c>
      <c r="I363" t="s">
        <v>57</v>
      </c>
    </row>
    <row r="364" spans="1:9" ht="12.75">
      <c r="A364">
        <v>156619</v>
      </c>
      <c r="B364" s="82" t="s">
        <v>415</v>
      </c>
      <c r="C364" t="s">
        <v>44</v>
      </c>
      <c r="D364" s="25" t="s">
        <v>190</v>
      </c>
      <c r="E364">
        <v>70</v>
      </c>
      <c r="F364">
        <v>1.35</v>
      </c>
      <c r="G364">
        <v>1.08</v>
      </c>
      <c r="H364" t="s">
        <v>274</v>
      </c>
      <c r="I364" t="s">
        <v>57</v>
      </c>
    </row>
    <row r="365" spans="1:9" ht="12.75">
      <c r="A365">
        <v>18620</v>
      </c>
      <c r="B365" s="82" t="s">
        <v>416</v>
      </c>
      <c r="C365" t="s">
        <v>44</v>
      </c>
      <c r="D365" s="25" t="s">
        <v>190</v>
      </c>
      <c r="E365">
        <v>70</v>
      </c>
      <c r="F365">
        <v>2.01</v>
      </c>
      <c r="G365">
        <v>1.61</v>
      </c>
      <c r="H365" t="s">
        <v>274</v>
      </c>
      <c r="I365" t="s">
        <v>57</v>
      </c>
    </row>
    <row r="366" spans="1:9" ht="12.75">
      <c r="A366">
        <v>105030</v>
      </c>
      <c r="B366" s="82" t="s">
        <v>417</v>
      </c>
      <c r="C366" t="s">
        <v>44</v>
      </c>
      <c r="D366" s="25" t="s">
        <v>190</v>
      </c>
      <c r="E366">
        <v>70</v>
      </c>
      <c r="F366">
        <v>1.69</v>
      </c>
      <c r="G366">
        <v>1.35</v>
      </c>
      <c r="H366" t="s">
        <v>274</v>
      </c>
      <c r="I366" t="s">
        <v>57</v>
      </c>
    </row>
    <row r="367" spans="1:9" ht="12.75">
      <c r="A367">
        <v>156567</v>
      </c>
      <c r="B367" s="82" t="s">
        <v>466</v>
      </c>
      <c r="C367" t="s">
        <v>42</v>
      </c>
      <c r="D367" s="25" t="s">
        <v>190</v>
      </c>
      <c r="E367">
        <v>50</v>
      </c>
      <c r="F367">
        <v>0.74</v>
      </c>
      <c r="G367">
        <v>0.59</v>
      </c>
      <c r="H367" t="s">
        <v>274</v>
      </c>
      <c r="I367" t="s">
        <v>57</v>
      </c>
    </row>
    <row r="368" spans="1:9" ht="12.75">
      <c r="A368">
        <v>22170</v>
      </c>
      <c r="B368" s="82" t="s">
        <v>467</v>
      </c>
      <c r="C368" t="s">
        <v>42</v>
      </c>
      <c r="D368" s="25" t="s">
        <v>190</v>
      </c>
      <c r="E368">
        <v>50</v>
      </c>
      <c r="F368">
        <v>1.06</v>
      </c>
      <c r="G368">
        <v>0.85</v>
      </c>
      <c r="H368" t="s">
        <v>274</v>
      </c>
      <c r="I368" t="s">
        <v>57</v>
      </c>
    </row>
    <row r="369" spans="1:9" ht="12.75">
      <c r="A369">
        <v>19055</v>
      </c>
      <c r="B369" s="82" t="s">
        <v>468</v>
      </c>
      <c r="C369" t="s">
        <v>42</v>
      </c>
      <c r="D369" s="25" t="s">
        <v>190</v>
      </c>
      <c r="E369">
        <v>50</v>
      </c>
      <c r="F369">
        <v>1.02</v>
      </c>
      <c r="G369">
        <v>0.81</v>
      </c>
      <c r="H369" t="s">
        <v>274</v>
      </c>
      <c r="I369" t="s">
        <v>57</v>
      </c>
    </row>
    <row r="370" spans="1:9" ht="12.75">
      <c r="A370">
        <v>150158</v>
      </c>
      <c r="B370" s="82" t="s">
        <v>329</v>
      </c>
      <c r="C370" t="s">
        <v>28</v>
      </c>
      <c r="D370" s="25" t="s">
        <v>190</v>
      </c>
      <c r="E370">
        <v>100</v>
      </c>
      <c r="F370">
        <v>2.92</v>
      </c>
      <c r="G370">
        <v>2.33</v>
      </c>
      <c r="H370" t="s">
        <v>330</v>
      </c>
      <c r="I370" t="s">
        <v>57</v>
      </c>
    </row>
    <row r="371" spans="1:9" ht="12.75">
      <c r="A371">
        <v>124564</v>
      </c>
      <c r="B371" s="82" t="s">
        <v>331</v>
      </c>
      <c r="C371" t="s">
        <v>28</v>
      </c>
      <c r="D371" s="25" t="s">
        <v>190</v>
      </c>
      <c r="E371">
        <v>100</v>
      </c>
      <c r="F371">
        <v>2.86</v>
      </c>
      <c r="G371">
        <v>2.29</v>
      </c>
      <c r="H371" t="s">
        <v>330</v>
      </c>
      <c r="I371" t="s">
        <v>57</v>
      </c>
    </row>
    <row r="372" spans="1:9" ht="12.75">
      <c r="A372">
        <v>153043</v>
      </c>
      <c r="B372" s="82" t="s">
        <v>332</v>
      </c>
      <c r="C372" t="s">
        <v>28</v>
      </c>
      <c r="D372" s="25" t="s">
        <v>190</v>
      </c>
      <c r="E372">
        <v>100</v>
      </c>
      <c r="F372">
        <v>3.57</v>
      </c>
      <c r="G372">
        <v>2.86</v>
      </c>
      <c r="H372" t="s">
        <v>330</v>
      </c>
      <c r="I372" t="s">
        <v>57</v>
      </c>
    </row>
    <row r="373" spans="1:9" ht="12.75">
      <c r="A373">
        <v>111666</v>
      </c>
      <c r="B373" s="82" t="s">
        <v>333</v>
      </c>
      <c r="C373" t="s">
        <v>28</v>
      </c>
      <c r="D373" s="25" t="s">
        <v>190</v>
      </c>
      <c r="E373">
        <v>100</v>
      </c>
      <c r="G373">
        <v>0.2</v>
      </c>
      <c r="H373" t="s">
        <v>330</v>
      </c>
      <c r="I373" t="s">
        <v>57</v>
      </c>
    </row>
    <row r="374" spans="1:9" ht="12.75">
      <c r="A374">
        <v>111481</v>
      </c>
      <c r="B374" s="82" t="s">
        <v>334</v>
      </c>
      <c r="C374" t="s">
        <v>28</v>
      </c>
      <c r="D374" s="25" t="s">
        <v>190</v>
      </c>
      <c r="E374">
        <v>100</v>
      </c>
      <c r="G374">
        <v>0.203</v>
      </c>
      <c r="H374" t="s">
        <v>330</v>
      </c>
      <c r="I374" t="s">
        <v>57</v>
      </c>
    </row>
    <row r="375" spans="1:9" ht="12.75">
      <c r="A375">
        <v>159105</v>
      </c>
      <c r="B375" s="82" t="s">
        <v>418</v>
      </c>
      <c r="C375" t="s">
        <v>44</v>
      </c>
      <c r="D375" s="25" t="s">
        <v>190</v>
      </c>
      <c r="E375">
        <v>70</v>
      </c>
      <c r="F375">
        <v>2.21</v>
      </c>
      <c r="G375">
        <v>1.77</v>
      </c>
      <c r="H375" t="s">
        <v>330</v>
      </c>
      <c r="I375" t="s">
        <v>57</v>
      </c>
    </row>
    <row r="376" spans="1:9" ht="12.75">
      <c r="A376" s="46">
        <v>18282</v>
      </c>
      <c r="B376" s="77" t="s">
        <v>471</v>
      </c>
      <c r="C376" s="46"/>
      <c r="D376" s="48" t="s">
        <v>188</v>
      </c>
      <c r="E376" s="46"/>
      <c r="F376" s="46"/>
      <c r="G376"/>
      <c r="H376" t="s">
        <v>330</v>
      </c>
      <c r="I376" s="15" t="s">
        <v>57</v>
      </c>
    </row>
    <row r="377" spans="1:9" ht="12.75">
      <c r="A377" s="46">
        <v>162426</v>
      </c>
      <c r="B377" s="77" t="s">
        <v>472</v>
      </c>
      <c r="C377" s="46"/>
      <c r="D377" s="48" t="s">
        <v>188</v>
      </c>
      <c r="E377" s="46"/>
      <c r="F377" s="46"/>
      <c r="G377"/>
      <c r="H377" t="s">
        <v>330</v>
      </c>
      <c r="I377" s="15" t="s">
        <v>57</v>
      </c>
    </row>
    <row r="378" spans="1:9" ht="12.75">
      <c r="A378" s="46">
        <v>20779</v>
      </c>
      <c r="B378" s="77" t="s">
        <v>419</v>
      </c>
      <c r="C378" s="46" t="s">
        <v>44</v>
      </c>
      <c r="D378" s="48" t="s">
        <v>188</v>
      </c>
      <c r="E378" s="46">
        <v>70</v>
      </c>
      <c r="F378" s="46">
        <v>2.12</v>
      </c>
      <c r="G378"/>
      <c r="H378" t="s">
        <v>330</v>
      </c>
      <c r="I378" s="15" t="s">
        <v>57</v>
      </c>
    </row>
    <row r="379" spans="1:9" ht="12.75">
      <c r="A379" s="46">
        <v>122178</v>
      </c>
      <c r="B379" s="77" t="s">
        <v>476</v>
      </c>
      <c r="C379" s="78"/>
      <c r="D379" s="110" t="s">
        <v>188</v>
      </c>
      <c r="E379" s="78"/>
      <c r="F379" s="77"/>
      <c r="G379" s="78"/>
      <c r="H379" s="80" t="s">
        <v>330</v>
      </c>
      <c r="I379" s="48"/>
    </row>
    <row r="380" spans="1:9" ht="12.75">
      <c r="A380" s="77"/>
      <c r="B380" s="77"/>
      <c r="C380" s="78"/>
      <c r="D380" s="79"/>
      <c r="E380" s="78"/>
      <c r="F380" s="77"/>
      <c r="G380" s="78"/>
      <c r="H380" s="80"/>
      <c r="I380" s="48"/>
    </row>
    <row r="381" spans="1:9" ht="12.75">
      <c r="A381" s="77"/>
      <c r="B381" s="77"/>
      <c r="C381" s="78"/>
      <c r="D381" s="79"/>
      <c r="E381" s="78"/>
      <c r="F381" s="77"/>
      <c r="G381" s="78"/>
      <c r="H381" s="80"/>
      <c r="I381" s="48"/>
    </row>
    <row r="382" spans="1:9" ht="12.75">
      <c r="A382" s="77"/>
      <c r="B382" s="77"/>
      <c r="C382" s="78"/>
      <c r="D382" s="79"/>
      <c r="E382" s="78"/>
      <c r="F382" s="77"/>
      <c r="G382" s="78"/>
      <c r="H382" s="80"/>
      <c r="I382" s="48"/>
    </row>
    <row r="383" spans="1:9" ht="12.75">
      <c r="A383" s="77"/>
      <c r="B383" s="77"/>
      <c r="C383" s="78"/>
      <c r="D383" s="79"/>
      <c r="E383" s="78"/>
      <c r="F383" s="77"/>
      <c r="G383" s="78"/>
      <c r="H383" s="80"/>
      <c r="I383" s="48"/>
    </row>
    <row r="384" spans="1:9" ht="12.75">
      <c r="A384" s="77"/>
      <c r="B384" s="77"/>
      <c r="C384" s="78"/>
      <c r="D384" s="79"/>
      <c r="E384" s="78"/>
      <c r="F384" s="77"/>
      <c r="G384" s="78"/>
      <c r="H384" s="80"/>
      <c r="I384" s="48"/>
    </row>
    <row r="385" spans="1:9" ht="12.75">
      <c r="A385" s="77"/>
      <c r="B385" s="77"/>
      <c r="C385" s="78"/>
      <c r="D385" s="79"/>
      <c r="E385" s="78"/>
      <c r="F385" s="77"/>
      <c r="G385" s="78"/>
      <c r="H385" s="80"/>
      <c r="I385" s="48"/>
    </row>
    <row r="386" spans="1:9" ht="12.75">
      <c r="A386" s="77"/>
      <c r="B386" s="77"/>
      <c r="C386" s="78"/>
      <c r="D386" s="79"/>
      <c r="E386" s="78"/>
      <c r="F386" s="77"/>
      <c r="G386" s="78"/>
      <c r="H386" s="80"/>
      <c r="I386" s="48"/>
    </row>
    <row r="387" spans="1:9" ht="12.75">
      <c r="A387" s="77"/>
      <c r="B387" s="77"/>
      <c r="C387" s="78"/>
      <c r="D387" s="79"/>
      <c r="E387" s="78"/>
      <c r="F387" s="77"/>
      <c r="G387" s="78"/>
      <c r="H387" s="80"/>
      <c r="I387" s="48"/>
    </row>
    <row r="388" spans="1:9" ht="12.75">
      <c r="A388" s="77"/>
      <c r="B388" s="77"/>
      <c r="C388" s="78"/>
      <c r="D388" s="79"/>
      <c r="E388" s="78"/>
      <c r="F388" s="77"/>
      <c r="G388" s="78"/>
      <c r="H388" s="80"/>
      <c r="I388" s="48"/>
    </row>
    <row r="389" spans="1:9" ht="12.75">
      <c r="A389" s="77"/>
      <c r="B389" s="77"/>
      <c r="C389" s="78"/>
      <c r="D389" s="79"/>
      <c r="E389" s="78"/>
      <c r="F389" s="77"/>
      <c r="G389" s="78"/>
      <c r="H389" s="80"/>
      <c r="I389" s="48"/>
    </row>
    <row r="390" spans="1:9" ht="12.75">
      <c r="A390" s="77"/>
      <c r="B390" s="77"/>
      <c r="C390" s="78"/>
      <c r="D390" s="79"/>
      <c r="E390" s="78"/>
      <c r="F390" s="77"/>
      <c r="G390" s="78"/>
      <c r="H390" s="80"/>
      <c r="I390" s="48"/>
    </row>
    <row r="391" spans="1:9" ht="12.75">
      <c r="A391" s="77"/>
      <c r="B391" s="77"/>
      <c r="C391" s="78"/>
      <c r="D391" s="79"/>
      <c r="E391" s="78"/>
      <c r="F391" s="77"/>
      <c r="G391" s="78"/>
      <c r="H391" s="80"/>
      <c r="I391" s="48"/>
    </row>
    <row r="392" spans="1:9" ht="12.75">
      <c r="A392" s="77"/>
      <c r="B392" s="77"/>
      <c r="C392" s="78"/>
      <c r="D392" s="79"/>
      <c r="E392" s="78"/>
      <c r="F392" s="77"/>
      <c r="G392" s="78"/>
      <c r="H392" s="80"/>
      <c r="I392" s="48"/>
    </row>
    <row r="393" spans="1:9" ht="12.75">
      <c r="A393" s="77"/>
      <c r="B393" s="77"/>
      <c r="C393" s="78"/>
      <c r="D393" s="79"/>
      <c r="E393" s="78"/>
      <c r="F393" s="77"/>
      <c r="G393" s="78"/>
      <c r="H393" s="80"/>
      <c r="I393" s="48"/>
    </row>
    <row r="394" spans="1:9" ht="12.75">
      <c r="A394" s="77"/>
      <c r="B394" s="77"/>
      <c r="C394" s="78"/>
      <c r="D394" s="79"/>
      <c r="E394" s="78"/>
      <c r="F394" s="77"/>
      <c r="G394" s="78"/>
      <c r="H394" s="80"/>
      <c r="I394" s="48"/>
    </row>
    <row r="395" spans="1:9" ht="12.75">
      <c r="A395" s="77"/>
      <c r="B395" s="77"/>
      <c r="C395" s="78"/>
      <c r="D395" s="79"/>
      <c r="E395" s="78"/>
      <c r="F395" s="77"/>
      <c r="G395" s="78"/>
      <c r="H395" s="80"/>
      <c r="I395" s="48"/>
    </row>
    <row r="396" spans="1:9" ht="12.75">
      <c r="A396" s="77"/>
      <c r="B396" s="77"/>
      <c r="C396" s="78"/>
      <c r="D396" s="79"/>
      <c r="E396" s="78"/>
      <c r="F396" s="77"/>
      <c r="G396" s="78"/>
      <c r="H396" s="80"/>
      <c r="I396" s="48"/>
    </row>
    <row r="397" spans="1:9" ht="12.75">
      <c r="A397" s="77"/>
      <c r="B397" s="77"/>
      <c r="C397" s="78"/>
      <c r="D397" s="79"/>
      <c r="E397" s="78"/>
      <c r="F397" s="77"/>
      <c r="G397" s="78"/>
      <c r="H397" s="80"/>
      <c r="I397" s="48"/>
    </row>
    <row r="398" spans="1:9" ht="12.75">
      <c r="A398" s="77"/>
      <c r="B398" s="77"/>
      <c r="C398" s="78"/>
      <c r="D398" s="79"/>
      <c r="E398" s="78"/>
      <c r="F398" s="77"/>
      <c r="G398" s="78"/>
      <c r="H398" s="80"/>
      <c r="I398" s="48"/>
    </row>
    <row r="399" spans="1:9" ht="12.75">
      <c r="A399" s="77"/>
      <c r="B399" s="77"/>
      <c r="C399" s="78"/>
      <c r="D399" s="79"/>
      <c r="E399" s="78"/>
      <c r="F399" s="77"/>
      <c r="G399" s="78"/>
      <c r="H399" s="80"/>
      <c r="I399" s="48"/>
    </row>
    <row r="400" spans="1:9" ht="12.75">
      <c r="A400" s="77"/>
      <c r="B400" s="77"/>
      <c r="C400" s="78"/>
      <c r="D400" s="79"/>
      <c r="E400" s="78"/>
      <c r="F400" s="77"/>
      <c r="G400" s="78"/>
      <c r="H400" s="80"/>
      <c r="I400" s="48"/>
    </row>
    <row r="401" spans="1:9" ht="12.75">
      <c r="A401" s="46"/>
      <c r="B401" s="77"/>
      <c r="C401" s="47"/>
      <c r="D401" s="48"/>
      <c r="E401" s="47"/>
      <c r="F401" s="46"/>
      <c r="G401" s="47"/>
      <c r="H401" s="46"/>
      <c r="I401" s="48"/>
    </row>
    <row r="402" spans="1:9" ht="12.75">
      <c r="A402" s="46"/>
      <c r="B402" s="77"/>
      <c r="C402" s="47"/>
      <c r="D402" s="48"/>
      <c r="E402" s="47"/>
      <c r="F402" s="46"/>
      <c r="G402" s="47"/>
      <c r="H402" s="46"/>
      <c r="I402" s="48"/>
    </row>
    <row r="403" spans="1:9" ht="12.75">
      <c r="A403" s="46"/>
      <c r="B403" s="77"/>
      <c r="C403" s="47"/>
      <c r="D403" s="48"/>
      <c r="E403" s="47"/>
      <c r="F403" s="46"/>
      <c r="G403" s="47"/>
      <c r="H403" s="46"/>
      <c r="I403" s="48"/>
    </row>
    <row r="404" spans="1:9" ht="12.75">
      <c r="A404" s="46"/>
      <c r="B404" s="77"/>
      <c r="C404" s="47"/>
      <c r="D404" s="48"/>
      <c r="E404" s="47"/>
      <c r="F404" s="46"/>
      <c r="G404" s="47"/>
      <c r="H404" s="46"/>
      <c r="I404" s="48"/>
    </row>
    <row r="405" spans="1:9" ht="12.75">
      <c r="A405" s="46"/>
      <c r="B405" s="77"/>
      <c r="C405" s="47"/>
      <c r="D405" s="48"/>
      <c r="E405" s="47"/>
      <c r="F405" s="46"/>
      <c r="G405" s="47"/>
      <c r="H405" s="46"/>
      <c r="I405" s="48"/>
    </row>
    <row r="406" spans="1:9" ht="12.75">
      <c r="A406" s="46"/>
      <c r="B406" s="77"/>
      <c r="C406" s="47"/>
      <c r="D406" s="48"/>
      <c r="E406" s="47"/>
      <c r="F406" s="46"/>
      <c r="G406" s="47"/>
      <c r="H406" s="46"/>
      <c r="I406" s="48"/>
    </row>
    <row r="407" spans="1:9" ht="12.75">
      <c r="A407" s="46"/>
      <c r="B407" s="77"/>
      <c r="C407" s="47"/>
      <c r="D407" s="48"/>
      <c r="E407" s="47"/>
      <c r="F407" s="46"/>
      <c r="G407" s="47"/>
      <c r="H407" s="46"/>
      <c r="I407" s="48"/>
    </row>
    <row r="408" spans="1:9" ht="12.75">
      <c r="A408" s="46"/>
      <c r="B408" s="77"/>
      <c r="C408" s="47"/>
      <c r="D408" s="48"/>
      <c r="E408" s="47"/>
      <c r="F408" s="46"/>
      <c r="G408" s="47"/>
      <c r="H408" s="46"/>
      <c r="I408" s="48"/>
    </row>
    <row r="409" spans="1:9" ht="12.75">
      <c r="A409" s="46"/>
      <c r="B409" s="77"/>
      <c r="C409" s="47"/>
      <c r="D409" s="48"/>
      <c r="E409" s="47"/>
      <c r="F409" s="46"/>
      <c r="G409" s="47"/>
      <c r="H409" s="46"/>
      <c r="I409" s="48"/>
    </row>
    <row r="410" spans="1:9" ht="12.75">
      <c r="A410" s="46"/>
      <c r="B410" s="77"/>
      <c r="C410" s="47"/>
      <c r="D410" s="48"/>
      <c r="E410" s="47"/>
      <c r="F410" s="46"/>
      <c r="G410" s="47"/>
      <c r="H410" s="46"/>
      <c r="I410" s="48"/>
    </row>
    <row r="411" spans="1:9" ht="12.75">
      <c r="A411" s="46"/>
      <c r="B411" s="77"/>
      <c r="C411" s="47"/>
      <c r="D411" s="48"/>
      <c r="E411" s="47"/>
      <c r="F411" s="46"/>
      <c r="G411" s="47"/>
      <c r="H411" s="46"/>
      <c r="I411" s="48"/>
    </row>
    <row r="412" spans="1:9" ht="12.75">
      <c r="A412" s="46"/>
      <c r="B412" s="77"/>
      <c r="C412" s="47"/>
      <c r="D412" s="48"/>
      <c r="E412" s="47"/>
      <c r="F412" s="46"/>
      <c r="G412" s="47"/>
      <c r="H412" s="46"/>
      <c r="I412" s="48"/>
    </row>
    <row r="413" spans="1:9" ht="12.75">
      <c r="A413" s="46"/>
      <c r="B413" s="77"/>
      <c r="C413" s="47"/>
      <c r="D413" s="48"/>
      <c r="E413" s="47"/>
      <c r="F413" s="46"/>
      <c r="G413" s="47"/>
      <c r="H413" s="46"/>
      <c r="I413" s="48"/>
    </row>
    <row r="417" spans="15:17" ht="12.75">
      <c r="O417" s="62" t="s">
        <v>17</v>
      </c>
      <c r="P417" s="62" t="s">
        <v>4</v>
      </c>
      <c r="Q417" s="15" t="s">
        <v>203</v>
      </c>
    </row>
    <row r="418" spans="15:20" ht="12.75">
      <c r="O418" s="62" t="s">
        <v>25</v>
      </c>
      <c r="P418" s="62">
        <v>300</v>
      </c>
      <c r="Q418" s="15" t="s">
        <v>515</v>
      </c>
      <c r="T418" s="62" t="s">
        <v>188</v>
      </c>
    </row>
    <row r="419" spans="15:20" ht="12.75">
      <c r="O419" s="62" t="s">
        <v>33</v>
      </c>
      <c r="P419" s="17">
        <v>200</v>
      </c>
      <c r="Q419" t="s">
        <v>218</v>
      </c>
      <c r="T419" s="62" t="s">
        <v>190</v>
      </c>
    </row>
    <row r="420" spans="15:17" ht="12.75">
      <c r="O420" s="62" t="s">
        <v>31</v>
      </c>
      <c r="P420" s="17">
        <v>150</v>
      </c>
      <c r="Q420" t="s">
        <v>221</v>
      </c>
    </row>
    <row r="421" spans="15:17" ht="12.75">
      <c r="O421" s="62" t="s">
        <v>28</v>
      </c>
      <c r="P421" s="17">
        <v>100</v>
      </c>
      <c r="Q421" t="s">
        <v>223</v>
      </c>
    </row>
    <row r="422" spans="15:17" ht="12.75">
      <c r="O422" s="62" t="s">
        <v>44</v>
      </c>
      <c r="P422" s="17">
        <v>70</v>
      </c>
      <c r="Q422" t="s">
        <v>23</v>
      </c>
    </row>
    <row r="423" spans="15:17" ht="12.75">
      <c r="O423" s="62" t="s">
        <v>42</v>
      </c>
      <c r="P423" s="17">
        <v>50</v>
      </c>
      <c r="Q423" t="s">
        <v>208</v>
      </c>
    </row>
    <row r="424" ht="12.75">
      <c r="Q424" t="s">
        <v>212</v>
      </c>
    </row>
    <row r="425" ht="12.75">
      <c r="Q425" t="s">
        <v>214</v>
      </c>
    </row>
    <row r="426" ht="12.75">
      <c r="Q426" t="s">
        <v>84</v>
      </c>
    </row>
    <row r="427" ht="12.75">
      <c r="Q427" t="s">
        <v>240</v>
      </c>
    </row>
    <row r="428" ht="12.75">
      <c r="Q428" t="s">
        <v>244</v>
      </c>
    </row>
    <row r="429" ht="12.75">
      <c r="Q429" t="s">
        <v>24</v>
      </c>
    </row>
    <row r="430" ht="12.75">
      <c r="Q430" t="s">
        <v>205</v>
      </c>
    </row>
    <row r="431" ht="12.75">
      <c r="Q431" t="s">
        <v>249</v>
      </c>
    </row>
    <row r="432" ht="12.75">
      <c r="Q432" t="s">
        <v>274</v>
      </c>
    </row>
    <row r="433" ht="12.75">
      <c r="Q433" t="s">
        <v>330</v>
      </c>
    </row>
  </sheetData>
  <sheetProtection selectLockedCells="1" autoFilter="0"/>
  <autoFilter ref="A2:I378">
    <sortState ref="A3:I433">
      <sortCondition sortBy="value" ref="H3:H433"/>
    </sortState>
  </autoFilter>
  <mergeCells count="1">
    <mergeCell ref="J1:K2"/>
  </mergeCells>
  <dataValidations count="4">
    <dataValidation type="list" allowBlank="1" showInputMessage="1" showErrorMessage="1" sqref="H4:H400 H3:I3">
      <formula1>$Q$418:$Q$433</formula1>
    </dataValidation>
    <dataValidation type="list" allowBlank="1" showInputMessage="1" showErrorMessage="1" sqref="C3:C216 C218:C400">
      <formula1>$O$418:$O$423</formula1>
    </dataValidation>
    <dataValidation type="list" allowBlank="1" showInputMessage="1" showErrorMessage="1" sqref="E208:E400 E91 E24 E28 E43:E44 E3:E4 E47">
      <formula1>$P$418:$P$423</formula1>
    </dataValidation>
    <dataValidation type="list" allowBlank="1" showInputMessage="1" showErrorMessage="1" sqref="D3:D400">
      <formula1>$T$418:$T$419</formula1>
    </dataValidation>
  </dataValidations>
  <hyperlinks>
    <hyperlink ref="J1" location="' Challenge J FOULON'!A1" display="' Challenge J FOULON'!A1"/>
    <hyperlink ref="J1:K2" location="' Challenge J FOULON 2019-2020'!A1" display=" RETOUR feuille de match'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S4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19" customWidth="1"/>
    <col min="2" max="2" width="11.421875" style="120" customWidth="1"/>
    <col min="3" max="7" width="11.421875" style="17" customWidth="1"/>
    <col min="8" max="8" width="11.421875" style="121" customWidth="1"/>
    <col min="9" max="9" width="11.421875" style="17" customWidth="1"/>
  </cols>
  <sheetData>
    <row r="1" spans="1:11" ht="12.75">
      <c r="A1" s="111"/>
      <c r="B1" s="112"/>
      <c r="C1" s="47"/>
      <c r="D1" s="47"/>
      <c r="E1" s="47"/>
      <c r="F1" s="47"/>
      <c r="G1" s="47"/>
      <c r="H1" s="52"/>
      <c r="I1" s="47"/>
      <c r="J1" s="46"/>
      <c r="K1" s="46"/>
    </row>
    <row r="2" spans="1:11" ht="25.5">
      <c r="A2" s="63" t="s">
        <v>155</v>
      </c>
      <c r="B2" s="96" t="s">
        <v>156</v>
      </c>
      <c r="C2" s="63" t="s">
        <v>40</v>
      </c>
      <c r="D2" s="64" t="s">
        <v>186</v>
      </c>
      <c r="E2" s="60" t="s">
        <v>166</v>
      </c>
      <c r="F2" s="60" t="s">
        <v>523</v>
      </c>
      <c r="G2" s="63" t="s">
        <v>157</v>
      </c>
      <c r="H2" s="63" t="s">
        <v>158</v>
      </c>
      <c r="I2" s="63" t="s">
        <v>159</v>
      </c>
      <c r="J2" s="199" t="s">
        <v>197</v>
      </c>
      <c r="K2" s="199"/>
    </row>
    <row r="3" spans="1:9" ht="12.75">
      <c r="A3" s="113">
        <v>123154</v>
      </c>
      <c r="B3" s="101" t="s">
        <v>516</v>
      </c>
      <c r="C3" s="114" t="s">
        <v>31</v>
      </c>
      <c r="D3" s="114"/>
      <c r="E3" s="115">
        <v>60</v>
      </c>
      <c r="F3" s="115">
        <v>1.05</v>
      </c>
      <c r="G3" s="115">
        <v>0.93</v>
      </c>
      <c r="H3" s="106" t="s">
        <v>496</v>
      </c>
      <c r="I3" s="106" t="s">
        <v>57</v>
      </c>
    </row>
    <row r="4" spans="1:9" ht="12.75">
      <c r="A4" s="113">
        <v>144045</v>
      </c>
      <c r="B4" s="101" t="s">
        <v>495</v>
      </c>
      <c r="C4" s="114" t="s">
        <v>31</v>
      </c>
      <c r="D4" s="114"/>
      <c r="E4" s="115">
        <v>60</v>
      </c>
      <c r="F4" s="115">
        <v>1</v>
      </c>
      <c r="G4" s="115">
        <v>0.89</v>
      </c>
      <c r="H4" s="106" t="s">
        <v>496</v>
      </c>
      <c r="I4" s="106" t="s">
        <v>57</v>
      </c>
    </row>
    <row r="5" spans="1:9" ht="12.75">
      <c r="A5" s="113">
        <v>132387</v>
      </c>
      <c r="B5" s="101" t="s">
        <v>497</v>
      </c>
      <c r="C5" s="114" t="s">
        <v>33</v>
      </c>
      <c r="D5" s="114"/>
      <c r="E5" s="115">
        <v>80</v>
      </c>
      <c r="F5" s="115">
        <v>1.89</v>
      </c>
      <c r="G5" s="115">
        <v>1.68</v>
      </c>
      <c r="H5" s="106" t="s">
        <v>496</v>
      </c>
      <c r="I5" s="106" t="s">
        <v>57</v>
      </c>
    </row>
    <row r="6" spans="1:9" ht="12.75">
      <c r="A6" s="113">
        <v>19213</v>
      </c>
      <c r="B6" s="101" t="s">
        <v>498</v>
      </c>
      <c r="C6" s="114" t="s">
        <v>33</v>
      </c>
      <c r="D6" s="114"/>
      <c r="E6" s="115">
        <v>80</v>
      </c>
      <c r="F6" s="115">
        <v>1.54</v>
      </c>
      <c r="G6" s="115">
        <v>1.37</v>
      </c>
      <c r="H6" s="106" t="s">
        <v>496</v>
      </c>
      <c r="I6" s="106" t="s">
        <v>57</v>
      </c>
    </row>
    <row r="7" spans="1:9" ht="12.75">
      <c r="A7" s="113">
        <v>160020</v>
      </c>
      <c r="B7" s="101" t="s">
        <v>500</v>
      </c>
      <c r="C7" s="114" t="s">
        <v>28</v>
      </c>
      <c r="D7" s="114"/>
      <c r="E7" s="115">
        <v>40</v>
      </c>
      <c r="F7" s="115">
        <v>0.83</v>
      </c>
      <c r="G7" s="115">
        <v>0.74</v>
      </c>
      <c r="H7" s="106" t="s">
        <v>496</v>
      </c>
      <c r="I7" s="106" t="s">
        <v>57</v>
      </c>
    </row>
    <row r="8" spans="1:9" ht="12.75">
      <c r="A8" s="113">
        <v>18520</v>
      </c>
      <c r="B8" s="101" t="s">
        <v>501</v>
      </c>
      <c r="C8" s="114" t="s">
        <v>28</v>
      </c>
      <c r="D8" s="114"/>
      <c r="E8" s="115">
        <v>40</v>
      </c>
      <c r="F8" s="115">
        <v>0.81</v>
      </c>
      <c r="G8" s="115">
        <v>0.72</v>
      </c>
      <c r="H8" s="106" t="s">
        <v>496</v>
      </c>
      <c r="I8" s="106" t="s">
        <v>57</v>
      </c>
    </row>
    <row r="9" spans="1:9" ht="12.75">
      <c r="A9" s="113">
        <v>18946</v>
      </c>
      <c r="B9" s="101" t="s">
        <v>502</v>
      </c>
      <c r="C9" s="114" t="s">
        <v>31</v>
      </c>
      <c r="D9" s="114"/>
      <c r="E9" s="115">
        <v>60</v>
      </c>
      <c r="F9" s="115">
        <v>1.25</v>
      </c>
      <c r="G9" s="115">
        <v>1.11</v>
      </c>
      <c r="H9" s="106" t="s">
        <v>496</v>
      </c>
      <c r="I9" s="106" t="s">
        <v>57</v>
      </c>
    </row>
    <row r="10" spans="1:9" ht="12.75">
      <c r="A10" s="113">
        <v>18764</v>
      </c>
      <c r="B10" s="101" t="s">
        <v>503</v>
      </c>
      <c r="C10" s="114" t="s">
        <v>33</v>
      </c>
      <c r="D10" s="114"/>
      <c r="E10" s="115">
        <v>80</v>
      </c>
      <c r="F10" s="115">
        <v>2.18</v>
      </c>
      <c r="G10" s="115">
        <v>1.94</v>
      </c>
      <c r="H10" s="106" t="s">
        <v>496</v>
      </c>
      <c r="I10" s="106" t="s">
        <v>57</v>
      </c>
    </row>
    <row r="11" spans="1:9" ht="12.75">
      <c r="A11" s="113">
        <v>104900</v>
      </c>
      <c r="B11" s="101" t="s">
        <v>504</v>
      </c>
      <c r="C11" s="114" t="s">
        <v>28</v>
      </c>
      <c r="D11" s="114"/>
      <c r="E11" s="115">
        <v>40</v>
      </c>
      <c r="F11" s="115">
        <v>0.84</v>
      </c>
      <c r="G11" s="115">
        <v>0.75</v>
      </c>
      <c r="H11" s="106" t="s">
        <v>496</v>
      </c>
      <c r="I11" s="106" t="s">
        <v>57</v>
      </c>
    </row>
    <row r="12" spans="1:9" ht="12.75">
      <c r="A12" s="113">
        <v>141126</v>
      </c>
      <c r="B12" s="101" t="s">
        <v>505</v>
      </c>
      <c r="C12" s="114" t="s">
        <v>33</v>
      </c>
      <c r="D12" s="114"/>
      <c r="E12" s="115">
        <v>80</v>
      </c>
      <c r="F12" s="115">
        <v>1.73</v>
      </c>
      <c r="G12" s="115">
        <v>1.54</v>
      </c>
      <c r="H12" s="106" t="s">
        <v>496</v>
      </c>
      <c r="I12" s="106" t="s">
        <v>57</v>
      </c>
    </row>
    <row r="13" spans="1:9" ht="12.75">
      <c r="A13" s="113">
        <v>18977</v>
      </c>
      <c r="B13" s="101" t="s">
        <v>506</v>
      </c>
      <c r="C13" s="114" t="s">
        <v>25</v>
      </c>
      <c r="D13" s="114"/>
      <c r="E13" s="115">
        <v>100</v>
      </c>
      <c r="F13" s="115"/>
      <c r="G13" s="115">
        <v>2.01</v>
      </c>
      <c r="H13" s="106" t="s">
        <v>496</v>
      </c>
      <c r="I13" s="106" t="s">
        <v>57</v>
      </c>
    </row>
    <row r="14" spans="1:9" ht="12.75">
      <c r="A14" s="113">
        <v>104904</v>
      </c>
      <c r="B14" s="101" t="s">
        <v>524</v>
      </c>
      <c r="C14" s="114" t="s">
        <v>28</v>
      </c>
      <c r="D14" s="114"/>
      <c r="E14" s="115">
        <v>40</v>
      </c>
      <c r="F14" s="115">
        <v>0.99</v>
      </c>
      <c r="G14" s="115">
        <v>0.88</v>
      </c>
      <c r="H14" s="106" t="s">
        <v>496</v>
      </c>
      <c r="I14" s="106" t="s">
        <v>57</v>
      </c>
    </row>
    <row r="15" spans="1:9" ht="12.75">
      <c r="A15" s="113">
        <v>18978</v>
      </c>
      <c r="B15" s="101" t="s">
        <v>508</v>
      </c>
      <c r="C15" s="114" t="s">
        <v>28</v>
      </c>
      <c r="D15" s="114"/>
      <c r="E15" s="115">
        <v>40</v>
      </c>
      <c r="F15" s="115">
        <v>0.81</v>
      </c>
      <c r="G15" s="115">
        <v>0.72</v>
      </c>
      <c r="H15" s="106" t="s">
        <v>496</v>
      </c>
      <c r="I15" s="106" t="s">
        <v>57</v>
      </c>
    </row>
    <row r="16" spans="1:9" ht="12.75">
      <c r="A16" s="113">
        <v>18765</v>
      </c>
      <c r="B16" s="101" t="s">
        <v>509</v>
      </c>
      <c r="C16" s="114" t="s">
        <v>31</v>
      </c>
      <c r="D16" s="114"/>
      <c r="E16" s="115">
        <v>60</v>
      </c>
      <c r="F16" s="115">
        <v>1.49</v>
      </c>
      <c r="G16" s="115">
        <v>1.32</v>
      </c>
      <c r="H16" s="106" t="s">
        <v>496</v>
      </c>
      <c r="I16" s="106" t="s">
        <v>57</v>
      </c>
    </row>
    <row r="17" spans="1:9" ht="12.75">
      <c r="A17" s="113">
        <v>123911</v>
      </c>
      <c r="B17" s="101" t="s">
        <v>511</v>
      </c>
      <c r="C17" s="114" t="s">
        <v>31</v>
      </c>
      <c r="D17" s="114"/>
      <c r="E17" s="115">
        <v>60</v>
      </c>
      <c r="F17" s="115">
        <v>1.12</v>
      </c>
      <c r="G17" s="115">
        <v>0.99</v>
      </c>
      <c r="H17" s="106" t="s">
        <v>496</v>
      </c>
      <c r="I17" s="106" t="s">
        <v>57</v>
      </c>
    </row>
    <row r="18" spans="1:9" ht="12.75">
      <c r="A18" s="113">
        <v>152627</v>
      </c>
      <c r="B18" s="101" t="s">
        <v>512</v>
      </c>
      <c r="C18" s="114" t="s">
        <v>28</v>
      </c>
      <c r="D18" s="114"/>
      <c r="E18" s="115">
        <v>40</v>
      </c>
      <c r="F18" s="115">
        <v>0.69</v>
      </c>
      <c r="G18" s="115">
        <v>0.61</v>
      </c>
      <c r="H18" s="106" t="s">
        <v>496</v>
      </c>
      <c r="I18" s="106" t="s">
        <v>57</v>
      </c>
    </row>
    <row r="19" spans="1:9" ht="12.75">
      <c r="A19" s="113">
        <v>13996</v>
      </c>
      <c r="B19" s="101" t="s">
        <v>513</v>
      </c>
      <c r="C19" s="114" t="s">
        <v>28</v>
      </c>
      <c r="D19" s="114"/>
      <c r="E19" s="115">
        <v>40</v>
      </c>
      <c r="F19" s="115">
        <v>0.66</v>
      </c>
      <c r="G19" s="115">
        <v>0.59</v>
      </c>
      <c r="H19" s="106" t="s">
        <v>496</v>
      </c>
      <c r="I19" s="106" t="s">
        <v>57</v>
      </c>
    </row>
    <row r="20" spans="1:9" ht="12.75">
      <c r="A20" s="113">
        <v>135683</v>
      </c>
      <c r="B20" s="101" t="s">
        <v>514</v>
      </c>
      <c r="C20" s="114" t="s">
        <v>31</v>
      </c>
      <c r="D20" s="114"/>
      <c r="E20" s="115">
        <v>60</v>
      </c>
      <c r="F20" s="115">
        <v>1.15</v>
      </c>
      <c r="G20" s="115">
        <v>1.02</v>
      </c>
      <c r="H20" s="106" t="s">
        <v>496</v>
      </c>
      <c r="I20" s="106" t="s">
        <v>57</v>
      </c>
    </row>
    <row r="21" spans="1:9" ht="12.75">
      <c r="A21">
        <v>18746</v>
      </c>
      <c r="B21" s="82" t="s">
        <v>217</v>
      </c>
      <c r="C21" s="25" t="s">
        <v>25</v>
      </c>
      <c r="D21" s="25" t="s">
        <v>190</v>
      </c>
      <c r="E21" s="25">
        <v>100</v>
      </c>
      <c r="F21" t="s">
        <v>207</v>
      </c>
      <c r="G21">
        <v>2.5</v>
      </c>
      <c r="H21" t="s">
        <v>218</v>
      </c>
      <c r="I21" t="s">
        <v>57</v>
      </c>
    </row>
    <row r="22" spans="1:9" ht="12.75">
      <c r="A22">
        <v>131650</v>
      </c>
      <c r="B22" s="82" t="s">
        <v>219</v>
      </c>
      <c r="C22" s="25" t="s">
        <v>33</v>
      </c>
      <c r="D22" s="25" t="s">
        <v>190</v>
      </c>
      <c r="E22" s="25">
        <v>80</v>
      </c>
      <c r="F22">
        <v>2.36</v>
      </c>
      <c r="G22">
        <v>2.1</v>
      </c>
      <c r="H22" t="s">
        <v>218</v>
      </c>
      <c r="I22" t="s">
        <v>57</v>
      </c>
    </row>
    <row r="23" spans="1:9" ht="12.75">
      <c r="A23">
        <v>18683</v>
      </c>
      <c r="B23" s="82" t="s">
        <v>336</v>
      </c>
      <c r="C23" s="25" t="s">
        <v>31</v>
      </c>
      <c r="D23" s="25" t="s">
        <v>190</v>
      </c>
      <c r="E23" s="25">
        <v>60</v>
      </c>
      <c r="F23">
        <v>1.31</v>
      </c>
      <c r="G23">
        <v>1.16</v>
      </c>
      <c r="H23" t="s">
        <v>218</v>
      </c>
      <c r="I23" t="s">
        <v>57</v>
      </c>
    </row>
    <row r="24" spans="1:9" ht="12.75">
      <c r="A24">
        <v>19113</v>
      </c>
      <c r="B24" s="82" t="s">
        <v>85</v>
      </c>
      <c r="C24" s="25" t="s">
        <v>31</v>
      </c>
      <c r="D24" s="25" t="s">
        <v>190</v>
      </c>
      <c r="E24" s="25">
        <v>60</v>
      </c>
      <c r="F24">
        <v>1.38</v>
      </c>
      <c r="G24">
        <v>1.23</v>
      </c>
      <c r="H24" t="s">
        <v>218</v>
      </c>
      <c r="I24" t="s">
        <v>57</v>
      </c>
    </row>
    <row r="25" spans="1:9" ht="12.75">
      <c r="A25">
        <v>162880</v>
      </c>
      <c r="B25" s="82" t="s">
        <v>253</v>
      </c>
      <c r="C25" s="25" t="s">
        <v>31</v>
      </c>
      <c r="D25" s="25" t="s">
        <v>190</v>
      </c>
      <c r="E25" s="25">
        <v>60</v>
      </c>
      <c r="F25">
        <v>1.42</v>
      </c>
      <c r="G25">
        <v>1.27</v>
      </c>
      <c r="H25" t="s">
        <v>218</v>
      </c>
      <c r="I25" t="s">
        <v>57</v>
      </c>
    </row>
    <row r="26" spans="1:9" ht="12.75">
      <c r="A26">
        <v>18682</v>
      </c>
      <c r="B26" s="82" t="s">
        <v>278</v>
      </c>
      <c r="C26" s="25" t="s">
        <v>31</v>
      </c>
      <c r="D26" s="25" t="s">
        <v>190</v>
      </c>
      <c r="E26" s="25">
        <v>60</v>
      </c>
      <c r="F26">
        <v>1.26</v>
      </c>
      <c r="G26">
        <v>1.12</v>
      </c>
      <c r="H26" t="s">
        <v>218</v>
      </c>
      <c r="I26" t="s">
        <v>57</v>
      </c>
    </row>
    <row r="27" spans="1:9" ht="12.75">
      <c r="A27">
        <v>18679</v>
      </c>
      <c r="B27" s="82" t="s">
        <v>279</v>
      </c>
      <c r="C27" s="25" t="s">
        <v>31</v>
      </c>
      <c r="D27" s="25" t="s">
        <v>190</v>
      </c>
      <c r="E27" s="25">
        <v>60</v>
      </c>
      <c r="F27">
        <v>1.2</v>
      </c>
      <c r="G27">
        <v>1.06</v>
      </c>
      <c r="H27" t="s">
        <v>218</v>
      </c>
      <c r="I27" t="s">
        <v>57</v>
      </c>
    </row>
    <row r="28" spans="1:9" ht="12.75">
      <c r="A28">
        <v>147965</v>
      </c>
      <c r="B28" s="82" t="s">
        <v>280</v>
      </c>
      <c r="C28" s="25" t="s">
        <v>31</v>
      </c>
      <c r="D28" s="25" t="s">
        <v>190</v>
      </c>
      <c r="E28" s="25">
        <v>60</v>
      </c>
      <c r="F28">
        <v>1.46</v>
      </c>
      <c r="G28">
        <v>1.3</v>
      </c>
      <c r="H28" t="s">
        <v>218</v>
      </c>
      <c r="I28" t="s">
        <v>57</v>
      </c>
    </row>
    <row r="29" spans="1:9" ht="12.75">
      <c r="A29">
        <v>18685</v>
      </c>
      <c r="B29" s="82" t="s">
        <v>281</v>
      </c>
      <c r="C29" s="25" t="s">
        <v>31</v>
      </c>
      <c r="D29" s="25" t="s">
        <v>190</v>
      </c>
      <c r="E29" s="25">
        <v>60</v>
      </c>
      <c r="F29">
        <v>1.13</v>
      </c>
      <c r="G29">
        <v>1</v>
      </c>
      <c r="H29" t="s">
        <v>218</v>
      </c>
      <c r="I29" t="s">
        <v>57</v>
      </c>
    </row>
    <row r="30" spans="1:9" ht="12.75">
      <c r="A30">
        <v>145464</v>
      </c>
      <c r="B30" s="82" t="s">
        <v>282</v>
      </c>
      <c r="C30" s="25" t="s">
        <v>31</v>
      </c>
      <c r="D30" s="25" t="s">
        <v>190</v>
      </c>
      <c r="E30" s="25">
        <v>60</v>
      </c>
      <c r="F30">
        <v>1.01</v>
      </c>
      <c r="G30">
        <v>0.9</v>
      </c>
      <c r="H30" t="s">
        <v>218</v>
      </c>
      <c r="I30" t="s">
        <v>57</v>
      </c>
    </row>
    <row r="31" spans="1:9" ht="12.75">
      <c r="A31">
        <v>116509</v>
      </c>
      <c r="B31" s="82" t="s">
        <v>283</v>
      </c>
      <c r="C31" s="25" t="s">
        <v>31</v>
      </c>
      <c r="D31" s="25" t="s">
        <v>190</v>
      </c>
      <c r="E31" s="25">
        <v>60</v>
      </c>
      <c r="F31">
        <v>1.42</v>
      </c>
      <c r="G31">
        <v>1.27</v>
      </c>
      <c r="H31" t="s">
        <v>218</v>
      </c>
      <c r="I31" t="s">
        <v>57</v>
      </c>
    </row>
    <row r="32" spans="1:9" ht="12.75">
      <c r="A32">
        <v>18680</v>
      </c>
      <c r="B32" s="82" t="s">
        <v>335</v>
      </c>
      <c r="C32" s="25" t="s">
        <v>28</v>
      </c>
      <c r="D32" s="25" t="s">
        <v>190</v>
      </c>
      <c r="E32" s="25">
        <v>40</v>
      </c>
      <c r="F32">
        <v>0.83</v>
      </c>
      <c r="G32">
        <v>0.74</v>
      </c>
      <c r="H32" t="s">
        <v>218</v>
      </c>
      <c r="I32" t="s">
        <v>57</v>
      </c>
    </row>
    <row r="33" spans="1:9" ht="12.75">
      <c r="A33">
        <v>123105</v>
      </c>
      <c r="B33" s="82" t="s">
        <v>420</v>
      </c>
      <c r="C33" s="25" t="s">
        <v>28</v>
      </c>
      <c r="D33" s="25" t="s">
        <v>190</v>
      </c>
      <c r="E33" s="25">
        <v>40</v>
      </c>
      <c r="F33">
        <v>0.65</v>
      </c>
      <c r="G33">
        <v>0.58</v>
      </c>
      <c r="H33" t="s">
        <v>218</v>
      </c>
      <c r="I33" t="s">
        <v>57</v>
      </c>
    </row>
    <row r="34" spans="1:9" ht="12.75">
      <c r="A34">
        <v>125678</v>
      </c>
      <c r="B34" s="82" t="s">
        <v>421</v>
      </c>
      <c r="C34" s="25" t="s">
        <v>28</v>
      </c>
      <c r="D34" s="25" t="s">
        <v>190</v>
      </c>
      <c r="E34" s="25">
        <v>40</v>
      </c>
      <c r="F34">
        <v>0.58</v>
      </c>
      <c r="G34">
        <v>0.51</v>
      </c>
      <c r="H34" t="s">
        <v>218</v>
      </c>
      <c r="I34" t="s">
        <v>57</v>
      </c>
    </row>
    <row r="35" spans="1:9" ht="12.75">
      <c r="A35" s="46">
        <v>169663</v>
      </c>
      <c r="B35" s="77" t="s">
        <v>339</v>
      </c>
      <c r="C35" s="48" t="s">
        <v>28</v>
      </c>
      <c r="D35" s="48" t="s">
        <v>188</v>
      </c>
      <c r="E35" s="48">
        <v>40</v>
      </c>
      <c r="F35">
        <v>0.84</v>
      </c>
      <c r="G35"/>
      <c r="H35" t="s">
        <v>221</v>
      </c>
      <c r="I35"/>
    </row>
    <row r="36" spans="1:9" ht="12.75">
      <c r="A36" s="46">
        <v>172306</v>
      </c>
      <c r="B36" s="77" t="s">
        <v>286</v>
      </c>
      <c r="C36" s="116" t="s">
        <v>28</v>
      </c>
      <c r="D36" s="48" t="s">
        <v>188</v>
      </c>
      <c r="E36" s="48">
        <v>40</v>
      </c>
      <c r="F36" s="46"/>
      <c r="G36"/>
      <c r="H36" t="s">
        <v>221</v>
      </c>
      <c r="I36" s="15" t="s">
        <v>57</v>
      </c>
    </row>
    <row r="37" spans="1:9" ht="12.75">
      <c r="A37">
        <v>18491</v>
      </c>
      <c r="B37" s="82" t="s">
        <v>256</v>
      </c>
      <c r="C37" s="25" t="s">
        <v>33</v>
      </c>
      <c r="D37" s="25" t="s">
        <v>190</v>
      </c>
      <c r="E37" s="25">
        <v>80</v>
      </c>
      <c r="F37">
        <v>2.48</v>
      </c>
      <c r="G37">
        <v>2.21</v>
      </c>
      <c r="H37" t="s">
        <v>223</v>
      </c>
      <c r="I37" t="s">
        <v>57</v>
      </c>
    </row>
    <row r="38" spans="1:9" ht="12.75">
      <c r="A38">
        <v>122515</v>
      </c>
      <c r="B38" s="82" t="s">
        <v>289</v>
      </c>
      <c r="C38" s="25" t="s">
        <v>33</v>
      </c>
      <c r="D38" s="25" t="s">
        <v>190</v>
      </c>
      <c r="E38" s="25">
        <v>80</v>
      </c>
      <c r="F38">
        <v>1.53</v>
      </c>
      <c r="G38">
        <v>1.36</v>
      </c>
      <c r="H38" t="s">
        <v>223</v>
      </c>
      <c r="I38" t="s">
        <v>57</v>
      </c>
    </row>
    <row r="39" spans="1:9" ht="12.75">
      <c r="A39">
        <v>115030</v>
      </c>
      <c r="B39" s="82" t="s">
        <v>480</v>
      </c>
      <c r="C39" s="25" t="s">
        <v>33</v>
      </c>
      <c r="D39" s="25" t="s">
        <v>190</v>
      </c>
      <c r="E39" s="25">
        <v>80</v>
      </c>
      <c r="F39">
        <v>1.48</v>
      </c>
      <c r="G39">
        <v>1.32</v>
      </c>
      <c r="H39" t="s">
        <v>223</v>
      </c>
      <c r="I39" t="s">
        <v>57</v>
      </c>
    </row>
    <row r="40" spans="1:9" ht="12.75">
      <c r="A40">
        <v>15459</v>
      </c>
      <c r="B40" s="82" t="s">
        <v>226</v>
      </c>
      <c r="C40" s="25" t="s">
        <v>33</v>
      </c>
      <c r="D40" s="25" t="s">
        <v>190</v>
      </c>
      <c r="E40" s="25">
        <v>80</v>
      </c>
      <c r="F40">
        <v>2.49</v>
      </c>
      <c r="G40">
        <v>2.21</v>
      </c>
      <c r="H40" t="s">
        <v>223</v>
      </c>
      <c r="I40" t="s">
        <v>57</v>
      </c>
    </row>
    <row r="41" spans="1:9" ht="12.75">
      <c r="A41">
        <v>14267</v>
      </c>
      <c r="B41" s="82" t="s">
        <v>294</v>
      </c>
      <c r="C41" s="25" t="s">
        <v>33</v>
      </c>
      <c r="D41" s="25" t="s">
        <v>190</v>
      </c>
      <c r="E41" s="25">
        <v>80</v>
      </c>
      <c r="F41">
        <v>1.61</v>
      </c>
      <c r="G41">
        <v>1.44</v>
      </c>
      <c r="H41" t="s">
        <v>223</v>
      </c>
      <c r="I41" t="s">
        <v>57</v>
      </c>
    </row>
    <row r="42" spans="1:9" ht="12.75">
      <c r="A42">
        <v>119564</v>
      </c>
      <c r="B42" s="82" t="s">
        <v>222</v>
      </c>
      <c r="C42" s="25" t="s">
        <v>31</v>
      </c>
      <c r="D42" s="25" t="s">
        <v>190</v>
      </c>
      <c r="E42" s="25">
        <v>60</v>
      </c>
      <c r="F42">
        <v>1.57</v>
      </c>
      <c r="G42">
        <v>1.39</v>
      </c>
      <c r="H42" t="s">
        <v>223</v>
      </c>
      <c r="I42" t="s">
        <v>57</v>
      </c>
    </row>
    <row r="43" spans="1:9" ht="12.75">
      <c r="A43">
        <v>19060</v>
      </c>
      <c r="B43" s="82" t="s">
        <v>479</v>
      </c>
      <c r="C43" s="25" t="s">
        <v>31</v>
      </c>
      <c r="D43" s="25" t="s">
        <v>190</v>
      </c>
      <c r="E43" s="25">
        <v>60</v>
      </c>
      <c r="F43">
        <v>1.6</v>
      </c>
      <c r="G43">
        <v>1.42</v>
      </c>
      <c r="H43" t="s">
        <v>223</v>
      </c>
      <c r="I43" t="s">
        <v>57</v>
      </c>
    </row>
    <row r="44" spans="1:9" ht="12.75">
      <c r="A44">
        <v>18850</v>
      </c>
      <c r="B44" s="82" t="s">
        <v>290</v>
      </c>
      <c r="C44" s="25" t="s">
        <v>31</v>
      </c>
      <c r="D44" s="25" t="s">
        <v>190</v>
      </c>
      <c r="E44" s="25">
        <v>60</v>
      </c>
      <c r="F44">
        <v>1.32</v>
      </c>
      <c r="G44">
        <v>1.17</v>
      </c>
      <c r="H44" t="s">
        <v>223</v>
      </c>
      <c r="I44" t="s">
        <v>57</v>
      </c>
    </row>
    <row r="45" spans="1:9" ht="12.75">
      <c r="A45">
        <v>147019</v>
      </c>
      <c r="B45" s="82" t="s">
        <v>350</v>
      </c>
      <c r="C45" s="25" t="s">
        <v>31</v>
      </c>
      <c r="D45" s="25" t="s">
        <v>190</v>
      </c>
      <c r="E45" s="25">
        <v>60</v>
      </c>
      <c r="F45">
        <v>1.14</v>
      </c>
      <c r="G45">
        <v>1.02</v>
      </c>
      <c r="H45" t="s">
        <v>223</v>
      </c>
      <c r="I45" t="s">
        <v>57</v>
      </c>
    </row>
    <row r="46" spans="1:9" ht="12.75">
      <c r="A46">
        <v>19304</v>
      </c>
      <c r="B46" s="82" t="s">
        <v>291</v>
      </c>
      <c r="C46" s="25" t="s">
        <v>31</v>
      </c>
      <c r="D46" s="25" t="s">
        <v>190</v>
      </c>
      <c r="E46" s="25">
        <v>60</v>
      </c>
      <c r="F46">
        <v>1.18</v>
      </c>
      <c r="G46">
        <v>1.05</v>
      </c>
      <c r="H46" t="s">
        <v>223</v>
      </c>
      <c r="I46" t="s">
        <v>57</v>
      </c>
    </row>
    <row r="47" spans="1:9" ht="12.75">
      <c r="A47">
        <v>135389</v>
      </c>
      <c r="B47" s="82" t="s">
        <v>525</v>
      </c>
      <c r="C47" s="25" t="s">
        <v>31</v>
      </c>
      <c r="D47" s="25" t="s">
        <v>190</v>
      </c>
      <c r="E47" s="25">
        <v>60</v>
      </c>
      <c r="F47">
        <v>1.48</v>
      </c>
      <c r="G47">
        <v>1.31</v>
      </c>
      <c r="H47" t="s">
        <v>223</v>
      </c>
      <c r="I47" t="s">
        <v>57</v>
      </c>
    </row>
    <row r="48" spans="1:9" ht="12.75">
      <c r="A48">
        <v>105941</v>
      </c>
      <c r="B48" s="82" t="s">
        <v>292</v>
      </c>
      <c r="C48" s="25" t="s">
        <v>31</v>
      </c>
      <c r="D48" s="25" t="s">
        <v>190</v>
      </c>
      <c r="E48" s="25">
        <v>60</v>
      </c>
      <c r="F48">
        <v>1.24</v>
      </c>
      <c r="G48">
        <v>1.1</v>
      </c>
      <c r="H48" t="s">
        <v>223</v>
      </c>
      <c r="I48" t="s">
        <v>57</v>
      </c>
    </row>
    <row r="49" spans="1:9" ht="12.75">
      <c r="A49">
        <v>104946</v>
      </c>
      <c r="B49" s="82" t="s">
        <v>257</v>
      </c>
      <c r="C49" s="25" t="s">
        <v>31</v>
      </c>
      <c r="D49" s="25" t="s">
        <v>190</v>
      </c>
      <c r="E49" s="25">
        <v>60</v>
      </c>
      <c r="F49">
        <v>1.43</v>
      </c>
      <c r="G49">
        <v>1.27</v>
      </c>
      <c r="H49" t="s">
        <v>223</v>
      </c>
      <c r="I49" t="s">
        <v>57</v>
      </c>
    </row>
    <row r="50" spans="1:9" ht="12.75">
      <c r="A50">
        <v>18848</v>
      </c>
      <c r="B50" s="82" t="s">
        <v>352</v>
      </c>
      <c r="C50" s="25" t="s">
        <v>31</v>
      </c>
      <c r="D50" s="25" t="s">
        <v>190</v>
      </c>
      <c r="E50" s="25">
        <v>60</v>
      </c>
      <c r="F50">
        <v>1.05</v>
      </c>
      <c r="G50">
        <v>0.94</v>
      </c>
      <c r="H50" t="s">
        <v>223</v>
      </c>
      <c r="I50" t="s">
        <v>57</v>
      </c>
    </row>
    <row r="51" spans="1:9" ht="12.75">
      <c r="A51">
        <v>125667</v>
      </c>
      <c r="B51" s="82" t="s">
        <v>357</v>
      </c>
      <c r="C51" s="25" t="s">
        <v>31</v>
      </c>
      <c r="D51" s="25" t="s">
        <v>190</v>
      </c>
      <c r="E51" s="25">
        <v>60</v>
      </c>
      <c r="F51">
        <v>1.23</v>
      </c>
      <c r="G51">
        <v>1.09</v>
      </c>
      <c r="H51" t="s">
        <v>223</v>
      </c>
      <c r="I51" t="s">
        <v>57</v>
      </c>
    </row>
    <row r="52" spans="1:9" ht="12.75">
      <c r="A52">
        <v>135676</v>
      </c>
      <c r="B52" s="82" t="s">
        <v>293</v>
      </c>
      <c r="C52" s="25" t="s">
        <v>31</v>
      </c>
      <c r="D52" s="25" t="s">
        <v>190</v>
      </c>
      <c r="E52" s="25">
        <v>60</v>
      </c>
      <c r="F52">
        <v>1.28</v>
      </c>
      <c r="G52">
        <v>1.14</v>
      </c>
      <c r="H52" t="s">
        <v>223</v>
      </c>
      <c r="I52" t="s">
        <v>57</v>
      </c>
    </row>
    <row r="53" spans="1:9" ht="12.75">
      <c r="A53">
        <v>18466</v>
      </c>
      <c r="B53" s="82" t="s">
        <v>347</v>
      </c>
      <c r="C53" s="25" t="s">
        <v>28</v>
      </c>
      <c r="D53" s="25" t="s">
        <v>190</v>
      </c>
      <c r="E53" s="25">
        <v>40</v>
      </c>
      <c r="F53">
        <v>0.68</v>
      </c>
      <c r="G53">
        <v>0.6</v>
      </c>
      <c r="H53" t="s">
        <v>223</v>
      </c>
      <c r="I53" t="s">
        <v>57</v>
      </c>
    </row>
    <row r="54" spans="1:9" ht="12.75">
      <c r="A54">
        <v>143664</v>
      </c>
      <c r="B54" s="82" t="s">
        <v>348</v>
      </c>
      <c r="C54" s="25" t="s">
        <v>28</v>
      </c>
      <c r="D54" s="25" t="s">
        <v>190</v>
      </c>
      <c r="E54" s="25">
        <v>40</v>
      </c>
      <c r="F54">
        <v>0.75</v>
      </c>
      <c r="G54">
        <v>0.67</v>
      </c>
      <c r="H54" t="s">
        <v>223</v>
      </c>
      <c r="I54" t="s">
        <v>57</v>
      </c>
    </row>
    <row r="55" spans="1:9" ht="12.75">
      <c r="A55">
        <v>18424</v>
      </c>
      <c r="B55" s="82" t="s">
        <v>426</v>
      </c>
      <c r="C55" s="25" t="s">
        <v>28</v>
      </c>
      <c r="D55" s="25" t="s">
        <v>190</v>
      </c>
      <c r="E55" s="25">
        <v>40</v>
      </c>
      <c r="F55">
        <v>0.55</v>
      </c>
      <c r="G55">
        <v>0.49</v>
      </c>
      <c r="H55" t="s">
        <v>223</v>
      </c>
      <c r="I55" t="s">
        <v>57</v>
      </c>
    </row>
    <row r="56" spans="1:9" ht="12.75">
      <c r="A56">
        <v>123089</v>
      </c>
      <c r="B56" s="82" t="s">
        <v>526</v>
      </c>
      <c r="C56" s="25" t="s">
        <v>28</v>
      </c>
      <c r="D56" s="25" t="s">
        <v>190</v>
      </c>
      <c r="E56" s="25">
        <v>40</v>
      </c>
      <c r="F56">
        <v>0.6</v>
      </c>
      <c r="G56">
        <v>0.54</v>
      </c>
      <c r="H56" t="s">
        <v>223</v>
      </c>
      <c r="I56" t="s">
        <v>57</v>
      </c>
    </row>
    <row r="57" spans="1:9" ht="12.75">
      <c r="A57">
        <v>104892</v>
      </c>
      <c r="B57" s="82" t="s">
        <v>353</v>
      </c>
      <c r="C57" s="25" t="s">
        <v>28</v>
      </c>
      <c r="D57" s="25" t="s">
        <v>190</v>
      </c>
      <c r="E57" s="25">
        <v>40</v>
      </c>
      <c r="F57">
        <v>0.63</v>
      </c>
      <c r="G57">
        <v>0.56</v>
      </c>
      <c r="H57" t="s">
        <v>223</v>
      </c>
      <c r="I57" t="s">
        <v>57</v>
      </c>
    </row>
    <row r="58" spans="1:9" ht="12.75">
      <c r="A58">
        <v>159670</v>
      </c>
      <c r="B58" s="82" t="s">
        <v>428</v>
      </c>
      <c r="C58" s="25" t="s">
        <v>28</v>
      </c>
      <c r="D58" s="25" t="s">
        <v>190</v>
      </c>
      <c r="E58" s="25">
        <v>40</v>
      </c>
      <c r="F58">
        <v>0.48</v>
      </c>
      <c r="G58">
        <v>0.42</v>
      </c>
      <c r="H58" t="s">
        <v>223</v>
      </c>
      <c r="I58" t="s">
        <v>57</v>
      </c>
    </row>
    <row r="59" spans="1:9" ht="12.75">
      <c r="A59">
        <v>135684</v>
      </c>
      <c r="B59" s="82" t="s">
        <v>359</v>
      </c>
      <c r="C59" s="25" t="s">
        <v>28</v>
      </c>
      <c r="D59" s="25" t="s">
        <v>190</v>
      </c>
      <c r="E59" s="25">
        <v>40</v>
      </c>
      <c r="F59">
        <v>0.66</v>
      </c>
      <c r="G59">
        <v>0.59</v>
      </c>
      <c r="H59" t="s">
        <v>223</v>
      </c>
      <c r="I59" t="s">
        <v>57</v>
      </c>
    </row>
    <row r="60" spans="1:9" ht="12.75">
      <c r="A60">
        <v>141087</v>
      </c>
      <c r="B60" s="82" t="s">
        <v>360</v>
      </c>
      <c r="C60" s="25" t="s">
        <v>28</v>
      </c>
      <c r="D60" s="25" t="s">
        <v>190</v>
      </c>
      <c r="E60" s="25">
        <v>40</v>
      </c>
      <c r="F60">
        <v>0.74</v>
      </c>
      <c r="G60">
        <v>0.66</v>
      </c>
      <c r="H60" t="s">
        <v>223</v>
      </c>
      <c r="I60" t="s">
        <v>57</v>
      </c>
    </row>
    <row r="61" spans="1:9" ht="12.75">
      <c r="A61">
        <v>18458</v>
      </c>
      <c r="B61" s="82" t="s">
        <v>254</v>
      </c>
      <c r="C61" s="25" t="s">
        <v>33</v>
      </c>
      <c r="D61" s="25" t="s">
        <v>190</v>
      </c>
      <c r="E61" s="25">
        <v>80</v>
      </c>
      <c r="F61">
        <v>1.88</v>
      </c>
      <c r="G61">
        <v>1.67</v>
      </c>
      <c r="H61" t="s">
        <v>527</v>
      </c>
      <c r="I61" t="s">
        <v>57</v>
      </c>
    </row>
    <row r="62" spans="1:9" ht="12.75">
      <c r="A62">
        <v>130372</v>
      </c>
      <c r="B62" s="82" t="s">
        <v>220</v>
      </c>
      <c r="C62" s="25" t="s">
        <v>33</v>
      </c>
      <c r="D62" s="25" t="s">
        <v>190</v>
      </c>
      <c r="E62" s="25">
        <v>80</v>
      </c>
      <c r="F62">
        <v>2.23</v>
      </c>
      <c r="G62">
        <v>1.99</v>
      </c>
      <c r="H62" t="s">
        <v>527</v>
      </c>
      <c r="I62" t="s">
        <v>57</v>
      </c>
    </row>
    <row r="63" spans="1:9" ht="12.75">
      <c r="A63">
        <v>18964</v>
      </c>
      <c r="B63" s="82" t="s">
        <v>340</v>
      </c>
      <c r="C63" s="25" t="s">
        <v>31</v>
      </c>
      <c r="D63" s="25" t="s">
        <v>190</v>
      </c>
      <c r="E63" s="25">
        <v>60</v>
      </c>
      <c r="F63">
        <v>0.91</v>
      </c>
      <c r="G63">
        <v>0.81</v>
      </c>
      <c r="H63" t="s">
        <v>527</v>
      </c>
      <c r="I63" t="s">
        <v>57</v>
      </c>
    </row>
    <row r="64" spans="1:9" ht="12.75">
      <c r="A64">
        <v>153406</v>
      </c>
      <c r="B64" s="82" t="s">
        <v>341</v>
      </c>
      <c r="C64" s="25" t="s">
        <v>31</v>
      </c>
      <c r="D64" s="25" t="s">
        <v>190</v>
      </c>
      <c r="E64" s="25">
        <v>60</v>
      </c>
      <c r="F64">
        <v>1.13</v>
      </c>
      <c r="G64">
        <v>1</v>
      </c>
      <c r="H64" t="s">
        <v>527</v>
      </c>
      <c r="I64" t="s">
        <v>57</v>
      </c>
    </row>
    <row r="65" spans="1:9" ht="12.75">
      <c r="A65">
        <v>150466</v>
      </c>
      <c r="B65" s="82" t="s">
        <v>284</v>
      </c>
      <c r="C65" s="25" t="s">
        <v>31</v>
      </c>
      <c r="D65" s="25" t="s">
        <v>190</v>
      </c>
      <c r="E65" s="25">
        <v>60</v>
      </c>
      <c r="F65">
        <v>1.26</v>
      </c>
      <c r="G65">
        <v>1.12</v>
      </c>
      <c r="H65" t="s">
        <v>527</v>
      </c>
      <c r="I65" t="s">
        <v>57</v>
      </c>
    </row>
    <row r="66" spans="1:9" ht="12.75">
      <c r="A66">
        <v>13282</v>
      </c>
      <c r="B66" s="82" t="s">
        <v>343</v>
      </c>
      <c r="C66" s="25" t="s">
        <v>31</v>
      </c>
      <c r="D66" s="25" t="s">
        <v>190</v>
      </c>
      <c r="E66" s="25">
        <v>60</v>
      </c>
      <c r="F66">
        <v>1.07</v>
      </c>
      <c r="G66">
        <v>0.95</v>
      </c>
      <c r="H66" t="s">
        <v>527</v>
      </c>
      <c r="I66" t="s">
        <v>57</v>
      </c>
    </row>
    <row r="67" spans="1:9" ht="12.75">
      <c r="A67">
        <v>100066</v>
      </c>
      <c r="B67" s="82" t="s">
        <v>285</v>
      </c>
      <c r="C67" s="25" t="s">
        <v>31</v>
      </c>
      <c r="D67" s="25" t="s">
        <v>190</v>
      </c>
      <c r="E67" s="25">
        <v>60</v>
      </c>
      <c r="F67">
        <v>0.95</v>
      </c>
      <c r="G67">
        <v>0.84</v>
      </c>
      <c r="H67" t="s">
        <v>527</v>
      </c>
      <c r="I67" t="s">
        <v>57</v>
      </c>
    </row>
    <row r="68" spans="1:9" ht="12.75">
      <c r="A68">
        <v>164243</v>
      </c>
      <c r="B68" s="82" t="s">
        <v>255</v>
      </c>
      <c r="C68" s="25" t="s">
        <v>31</v>
      </c>
      <c r="D68" s="25" t="s">
        <v>190</v>
      </c>
      <c r="E68" s="25">
        <v>60</v>
      </c>
      <c r="F68">
        <v>1.59</v>
      </c>
      <c r="G68">
        <v>1.42</v>
      </c>
      <c r="H68" t="s">
        <v>527</v>
      </c>
      <c r="I68" t="s">
        <v>57</v>
      </c>
    </row>
    <row r="69" spans="1:9" ht="12.75">
      <c r="A69">
        <v>146001</v>
      </c>
      <c r="B69" s="82" t="s">
        <v>345</v>
      </c>
      <c r="C69" s="25" t="s">
        <v>31</v>
      </c>
      <c r="D69" s="25" t="s">
        <v>190</v>
      </c>
      <c r="E69" s="25">
        <v>60</v>
      </c>
      <c r="F69">
        <v>1.09</v>
      </c>
      <c r="G69">
        <v>0.97</v>
      </c>
      <c r="H69" t="s">
        <v>527</v>
      </c>
      <c r="I69" t="s">
        <v>57</v>
      </c>
    </row>
    <row r="70" spans="1:9" ht="12.75">
      <c r="A70">
        <v>134955</v>
      </c>
      <c r="B70" s="82" t="s">
        <v>287</v>
      </c>
      <c r="C70" s="25" t="s">
        <v>31</v>
      </c>
      <c r="D70" s="25" t="s">
        <v>190</v>
      </c>
      <c r="E70" s="25">
        <v>60</v>
      </c>
      <c r="F70">
        <v>1.28</v>
      </c>
      <c r="G70">
        <v>1.13</v>
      </c>
      <c r="H70" t="s">
        <v>527</v>
      </c>
      <c r="I70" t="s">
        <v>57</v>
      </c>
    </row>
    <row r="71" spans="1:9" ht="12.75">
      <c r="A71">
        <v>18611</v>
      </c>
      <c r="B71" s="82" t="s">
        <v>288</v>
      </c>
      <c r="C71" s="25" t="s">
        <v>31</v>
      </c>
      <c r="D71" s="25" t="s">
        <v>190</v>
      </c>
      <c r="E71" s="25">
        <v>60</v>
      </c>
      <c r="F71">
        <v>1.62</v>
      </c>
      <c r="G71">
        <v>1.45</v>
      </c>
      <c r="H71" t="s">
        <v>527</v>
      </c>
      <c r="I71" t="s">
        <v>57</v>
      </c>
    </row>
    <row r="72" spans="1:9" ht="12.75">
      <c r="A72">
        <v>147403</v>
      </c>
      <c r="B72" s="82" t="s">
        <v>342</v>
      </c>
      <c r="C72" s="25" t="s">
        <v>28</v>
      </c>
      <c r="D72" s="25" t="s">
        <v>190</v>
      </c>
      <c r="E72" s="25">
        <v>40</v>
      </c>
      <c r="F72">
        <v>0.92</v>
      </c>
      <c r="G72">
        <v>0.82</v>
      </c>
      <c r="H72" t="s">
        <v>527</v>
      </c>
      <c r="I72" t="s">
        <v>57</v>
      </c>
    </row>
    <row r="73" spans="1:9" ht="12.75">
      <c r="A73">
        <v>162925</v>
      </c>
      <c r="B73" s="82" t="s">
        <v>344</v>
      </c>
      <c r="C73" s="25" t="s">
        <v>28</v>
      </c>
      <c r="D73" s="25" t="s">
        <v>190</v>
      </c>
      <c r="E73" s="25">
        <v>40</v>
      </c>
      <c r="F73">
        <v>0.73</v>
      </c>
      <c r="G73">
        <v>0.65</v>
      </c>
      <c r="H73" t="s">
        <v>527</v>
      </c>
      <c r="I73" t="s">
        <v>57</v>
      </c>
    </row>
    <row r="74" spans="1:9" ht="12.75">
      <c r="A74">
        <v>108775</v>
      </c>
      <c r="B74" s="82" t="s">
        <v>346</v>
      </c>
      <c r="C74" s="25" t="s">
        <v>28</v>
      </c>
      <c r="D74" s="25" t="s">
        <v>190</v>
      </c>
      <c r="E74" s="25">
        <v>40</v>
      </c>
      <c r="F74">
        <v>0.9</v>
      </c>
      <c r="G74">
        <v>0.8</v>
      </c>
      <c r="H74" t="s">
        <v>527</v>
      </c>
      <c r="I74" t="s">
        <v>57</v>
      </c>
    </row>
    <row r="75" spans="1:9" ht="12.75">
      <c r="A75">
        <v>19284</v>
      </c>
      <c r="B75" s="82" t="s">
        <v>191</v>
      </c>
      <c r="C75" s="25" t="s">
        <v>25</v>
      </c>
      <c r="D75" s="25" t="s">
        <v>190</v>
      </c>
      <c r="E75" s="25">
        <v>100</v>
      </c>
      <c r="F75" t="s">
        <v>207</v>
      </c>
      <c r="G75">
        <v>2.55</v>
      </c>
      <c r="H75" t="s">
        <v>23</v>
      </c>
      <c r="I75" t="s">
        <v>57</v>
      </c>
    </row>
    <row r="76" spans="1:9" ht="12.75">
      <c r="A76">
        <v>18223</v>
      </c>
      <c r="B76" s="82" t="s">
        <v>58</v>
      </c>
      <c r="C76" s="25" t="s">
        <v>25</v>
      </c>
      <c r="D76" s="25" t="s">
        <v>190</v>
      </c>
      <c r="E76" s="25">
        <v>100</v>
      </c>
      <c r="F76" t="s">
        <v>207</v>
      </c>
      <c r="G76">
        <v>2.87</v>
      </c>
      <c r="H76" t="s">
        <v>23</v>
      </c>
      <c r="I76" t="s">
        <v>57</v>
      </c>
    </row>
    <row r="77" spans="1:9" ht="12.75">
      <c r="A77">
        <v>18980</v>
      </c>
      <c r="B77" s="82" t="s">
        <v>60</v>
      </c>
      <c r="C77" s="25" t="s">
        <v>33</v>
      </c>
      <c r="D77" s="25" t="s">
        <v>190</v>
      </c>
      <c r="E77" s="25">
        <v>80</v>
      </c>
      <c r="F77">
        <v>2.07</v>
      </c>
      <c r="G77">
        <v>1.84</v>
      </c>
      <c r="H77" t="s">
        <v>23</v>
      </c>
      <c r="I77" t="s">
        <v>57</v>
      </c>
    </row>
    <row r="78" spans="1:9" ht="12.75">
      <c r="A78">
        <v>18216</v>
      </c>
      <c r="B78" s="82" t="s">
        <v>72</v>
      </c>
      <c r="C78" s="25" t="s">
        <v>33</v>
      </c>
      <c r="D78" s="25" t="s">
        <v>190</v>
      </c>
      <c r="E78" s="25">
        <v>80</v>
      </c>
      <c r="F78">
        <v>1.81</v>
      </c>
      <c r="G78">
        <v>1.61</v>
      </c>
      <c r="H78" t="s">
        <v>23</v>
      </c>
      <c r="I78" t="s">
        <v>57</v>
      </c>
    </row>
    <row r="79" spans="1:9" ht="12.75">
      <c r="A79">
        <v>101826</v>
      </c>
      <c r="B79" s="82" t="s">
        <v>79</v>
      </c>
      <c r="C79" s="25" t="s">
        <v>31</v>
      </c>
      <c r="D79" s="25" t="s">
        <v>190</v>
      </c>
      <c r="E79" s="25">
        <v>60</v>
      </c>
      <c r="F79">
        <v>1.18</v>
      </c>
      <c r="G79">
        <v>1.05</v>
      </c>
      <c r="H79" t="s">
        <v>23</v>
      </c>
      <c r="I79" t="s">
        <v>57</v>
      </c>
    </row>
    <row r="80" spans="1:9" ht="12.75">
      <c r="A80">
        <v>140659</v>
      </c>
      <c r="B80" s="82" t="s">
        <v>82</v>
      </c>
      <c r="C80" s="25" t="s">
        <v>31</v>
      </c>
      <c r="D80" s="25" t="s">
        <v>190</v>
      </c>
      <c r="E80" s="25">
        <v>60</v>
      </c>
      <c r="F80">
        <v>1.23</v>
      </c>
      <c r="G80">
        <v>1.1</v>
      </c>
      <c r="H80" t="s">
        <v>23</v>
      </c>
      <c r="I80" t="s">
        <v>57</v>
      </c>
    </row>
    <row r="81" spans="1:9" ht="12.75">
      <c r="A81">
        <v>19359</v>
      </c>
      <c r="B81" s="82" t="s">
        <v>67</v>
      </c>
      <c r="C81" s="25" t="s">
        <v>31</v>
      </c>
      <c r="D81" s="25" t="s">
        <v>190</v>
      </c>
      <c r="E81" s="25">
        <v>60</v>
      </c>
      <c r="F81">
        <v>1.49</v>
      </c>
      <c r="G81">
        <v>1.32</v>
      </c>
      <c r="H81" t="s">
        <v>23</v>
      </c>
      <c r="I81" t="s">
        <v>57</v>
      </c>
    </row>
    <row r="82" spans="1:9" ht="12.75">
      <c r="A82">
        <v>132992</v>
      </c>
      <c r="B82" s="82" t="s">
        <v>135</v>
      </c>
      <c r="C82" s="25" t="s">
        <v>31</v>
      </c>
      <c r="D82" s="25" t="s">
        <v>190</v>
      </c>
      <c r="E82" s="25">
        <v>60</v>
      </c>
      <c r="F82">
        <v>0.56</v>
      </c>
      <c r="G82">
        <v>0.5</v>
      </c>
      <c r="H82" t="s">
        <v>23</v>
      </c>
      <c r="I82" t="s">
        <v>57</v>
      </c>
    </row>
    <row r="83" spans="1:9" ht="12.75">
      <c r="A83">
        <v>141107</v>
      </c>
      <c r="B83" s="82" t="s">
        <v>88</v>
      </c>
      <c r="C83" s="25" t="s">
        <v>31</v>
      </c>
      <c r="D83" s="25" t="s">
        <v>190</v>
      </c>
      <c r="E83" s="25">
        <v>60</v>
      </c>
      <c r="F83">
        <v>1.4</v>
      </c>
      <c r="G83">
        <v>1.25</v>
      </c>
      <c r="H83" t="s">
        <v>23</v>
      </c>
      <c r="I83" t="s">
        <v>57</v>
      </c>
    </row>
    <row r="84" spans="1:9" ht="12.75">
      <c r="A84">
        <v>101802</v>
      </c>
      <c r="B84" s="82" t="s">
        <v>164</v>
      </c>
      <c r="C84" s="25" t="s">
        <v>31</v>
      </c>
      <c r="D84" s="25" t="s">
        <v>190</v>
      </c>
      <c r="E84" s="25">
        <v>60</v>
      </c>
      <c r="F84">
        <v>1.13</v>
      </c>
      <c r="G84">
        <v>1.01</v>
      </c>
      <c r="H84" t="s">
        <v>23</v>
      </c>
      <c r="I84" t="s">
        <v>57</v>
      </c>
    </row>
    <row r="85" spans="1:9" ht="12.75">
      <c r="A85">
        <v>18982</v>
      </c>
      <c r="B85" s="82" t="s">
        <v>92</v>
      </c>
      <c r="C85" s="25" t="s">
        <v>31</v>
      </c>
      <c r="D85" s="25" t="s">
        <v>190</v>
      </c>
      <c r="E85" s="25">
        <v>60</v>
      </c>
      <c r="F85">
        <v>1.46</v>
      </c>
      <c r="G85">
        <v>1.3</v>
      </c>
      <c r="H85" t="s">
        <v>23</v>
      </c>
      <c r="I85" t="s">
        <v>57</v>
      </c>
    </row>
    <row r="86" spans="1:9" ht="12.75">
      <c r="A86">
        <v>132991</v>
      </c>
      <c r="B86" s="82" t="s">
        <v>93</v>
      </c>
      <c r="C86" s="25" t="s">
        <v>31</v>
      </c>
      <c r="D86" s="25" t="s">
        <v>190</v>
      </c>
      <c r="E86" s="25">
        <v>60</v>
      </c>
      <c r="F86">
        <v>1.14</v>
      </c>
      <c r="G86">
        <v>1.02</v>
      </c>
      <c r="H86" t="s">
        <v>23</v>
      </c>
      <c r="I86" t="s">
        <v>57</v>
      </c>
    </row>
    <row r="87" spans="1:9" ht="12.75">
      <c r="A87">
        <v>144559</v>
      </c>
      <c r="B87" s="82" t="s">
        <v>125</v>
      </c>
      <c r="C87" s="25" t="s">
        <v>31</v>
      </c>
      <c r="D87" s="25" t="s">
        <v>190</v>
      </c>
      <c r="E87" s="25">
        <v>60</v>
      </c>
      <c r="F87">
        <v>0.87</v>
      </c>
      <c r="G87">
        <v>0.77</v>
      </c>
      <c r="H87" t="s">
        <v>23</v>
      </c>
      <c r="I87" t="s">
        <v>57</v>
      </c>
    </row>
    <row r="88" spans="1:9" ht="12.75">
      <c r="A88">
        <v>149761</v>
      </c>
      <c r="B88" s="82" t="s">
        <v>126</v>
      </c>
      <c r="C88" s="25" t="s">
        <v>28</v>
      </c>
      <c r="D88" s="25" t="s">
        <v>190</v>
      </c>
      <c r="E88" s="25">
        <v>40</v>
      </c>
      <c r="F88">
        <v>0.42</v>
      </c>
      <c r="G88">
        <v>0.37</v>
      </c>
      <c r="H88" t="s">
        <v>23</v>
      </c>
      <c r="I88" t="s">
        <v>57</v>
      </c>
    </row>
    <row r="89" spans="1:9" ht="12.75">
      <c r="A89">
        <v>126868</v>
      </c>
      <c r="B89" s="82" t="s">
        <v>127</v>
      </c>
      <c r="C89" s="25" t="s">
        <v>28</v>
      </c>
      <c r="D89" s="25" t="s">
        <v>190</v>
      </c>
      <c r="E89" s="25">
        <v>40</v>
      </c>
      <c r="F89">
        <v>0.46</v>
      </c>
      <c r="G89">
        <v>0.41</v>
      </c>
      <c r="H89" t="s">
        <v>23</v>
      </c>
      <c r="I89" t="s">
        <v>57</v>
      </c>
    </row>
    <row r="90" spans="1:9" ht="12.75">
      <c r="A90">
        <v>156695</v>
      </c>
      <c r="B90" s="82" t="s">
        <v>429</v>
      </c>
      <c r="C90" s="25" t="s">
        <v>28</v>
      </c>
      <c r="D90" s="25" t="s">
        <v>190</v>
      </c>
      <c r="E90" s="25">
        <v>40</v>
      </c>
      <c r="F90">
        <v>0.57</v>
      </c>
      <c r="G90">
        <v>0.51</v>
      </c>
      <c r="H90" t="s">
        <v>23</v>
      </c>
      <c r="I90" t="s">
        <v>57</v>
      </c>
    </row>
    <row r="91" spans="1:9" ht="12.75">
      <c r="A91">
        <v>156256</v>
      </c>
      <c r="B91" s="82" t="s">
        <v>101</v>
      </c>
      <c r="C91" s="25" t="s">
        <v>28</v>
      </c>
      <c r="D91" s="25" t="s">
        <v>190</v>
      </c>
      <c r="E91" s="25">
        <v>40</v>
      </c>
      <c r="F91">
        <v>0.86</v>
      </c>
      <c r="G91">
        <v>0.77</v>
      </c>
      <c r="H91" t="s">
        <v>23</v>
      </c>
      <c r="I91" t="s">
        <v>57</v>
      </c>
    </row>
    <row r="92" spans="1:9" ht="12.75">
      <c r="A92">
        <v>159626</v>
      </c>
      <c r="B92" s="82" t="s">
        <v>132</v>
      </c>
      <c r="C92" s="25" t="s">
        <v>28</v>
      </c>
      <c r="D92" s="25" t="s">
        <v>190</v>
      </c>
      <c r="E92" s="25">
        <v>40</v>
      </c>
      <c r="F92">
        <v>0.73</v>
      </c>
      <c r="G92">
        <v>0.65</v>
      </c>
      <c r="H92" t="s">
        <v>23</v>
      </c>
      <c r="I92" t="s">
        <v>57</v>
      </c>
    </row>
    <row r="93" spans="1:9" ht="12.75">
      <c r="A93">
        <v>141102</v>
      </c>
      <c r="B93" s="82" t="s">
        <v>136</v>
      </c>
      <c r="C93" s="25" t="s">
        <v>28</v>
      </c>
      <c r="D93" s="25" t="s">
        <v>190</v>
      </c>
      <c r="E93" s="25">
        <v>40</v>
      </c>
      <c r="F93">
        <v>0.8</v>
      </c>
      <c r="G93">
        <v>0.71</v>
      </c>
      <c r="H93" t="s">
        <v>23</v>
      </c>
      <c r="I93" t="s">
        <v>57</v>
      </c>
    </row>
    <row r="94" spans="1:9" ht="12.75">
      <c r="A94">
        <v>159846</v>
      </c>
      <c r="B94" s="82" t="s">
        <v>138</v>
      </c>
      <c r="C94" s="25" t="s">
        <v>28</v>
      </c>
      <c r="D94" s="25" t="s">
        <v>190</v>
      </c>
      <c r="E94" s="25">
        <v>40</v>
      </c>
      <c r="F94">
        <v>0.45</v>
      </c>
      <c r="G94">
        <v>0.4</v>
      </c>
      <c r="H94" t="s">
        <v>23</v>
      </c>
      <c r="I94" t="s">
        <v>57</v>
      </c>
    </row>
    <row r="95" spans="1:9" ht="12.75">
      <c r="A95">
        <v>105912</v>
      </c>
      <c r="B95" s="82" t="s">
        <v>141</v>
      </c>
      <c r="C95" s="25" t="s">
        <v>28</v>
      </c>
      <c r="D95" s="25" t="s">
        <v>190</v>
      </c>
      <c r="E95" s="25">
        <v>40</v>
      </c>
      <c r="F95">
        <v>0.45</v>
      </c>
      <c r="G95">
        <v>0.4</v>
      </c>
      <c r="H95" t="s">
        <v>23</v>
      </c>
      <c r="I95" t="s">
        <v>57</v>
      </c>
    </row>
    <row r="96" spans="1:9" ht="12.75">
      <c r="A96">
        <v>126873</v>
      </c>
      <c r="B96" s="82" t="s">
        <v>111</v>
      </c>
      <c r="C96" s="25" t="s">
        <v>28</v>
      </c>
      <c r="D96" s="25" t="s">
        <v>190</v>
      </c>
      <c r="E96" s="25">
        <v>40</v>
      </c>
      <c r="F96">
        <v>0.69</v>
      </c>
      <c r="G96">
        <v>0.61</v>
      </c>
      <c r="H96" t="s">
        <v>23</v>
      </c>
      <c r="I96" t="s">
        <v>57</v>
      </c>
    </row>
    <row r="97" spans="1:9" ht="12.75">
      <c r="A97">
        <v>134316</v>
      </c>
      <c r="B97" s="82" t="s">
        <v>115</v>
      </c>
      <c r="C97" s="25" t="s">
        <v>28</v>
      </c>
      <c r="D97" s="25" t="s">
        <v>190</v>
      </c>
      <c r="E97" s="25">
        <v>40</v>
      </c>
      <c r="F97">
        <v>0.59</v>
      </c>
      <c r="G97">
        <v>0.53</v>
      </c>
      <c r="H97" t="s">
        <v>23</v>
      </c>
      <c r="I97" t="s">
        <v>57</v>
      </c>
    </row>
    <row r="98" spans="1:9" ht="12.75">
      <c r="A98">
        <v>120434</v>
      </c>
      <c r="B98" s="82" t="s">
        <v>362</v>
      </c>
      <c r="C98" s="25" t="s">
        <v>28</v>
      </c>
      <c r="D98" s="25" t="s">
        <v>190</v>
      </c>
      <c r="E98" s="25">
        <v>40</v>
      </c>
      <c r="F98">
        <v>0.97</v>
      </c>
      <c r="G98">
        <v>0.87</v>
      </c>
      <c r="H98" t="s">
        <v>23</v>
      </c>
      <c r="I98" t="s">
        <v>57</v>
      </c>
    </row>
    <row r="99" spans="1:9" ht="12.75">
      <c r="A99">
        <v>141106</v>
      </c>
      <c r="B99" s="82" t="s">
        <v>147</v>
      </c>
      <c r="C99" s="25" t="s">
        <v>28</v>
      </c>
      <c r="D99" s="25" t="s">
        <v>190</v>
      </c>
      <c r="E99" s="25">
        <v>40</v>
      </c>
      <c r="F99">
        <v>0.46</v>
      </c>
      <c r="G99">
        <v>0.41</v>
      </c>
      <c r="H99" t="s">
        <v>23</v>
      </c>
      <c r="I99" t="s">
        <v>57</v>
      </c>
    </row>
    <row r="100" spans="1:9" ht="12.75">
      <c r="A100">
        <v>19242</v>
      </c>
      <c r="B100" s="82" t="s">
        <v>124</v>
      </c>
      <c r="C100" s="25" t="s">
        <v>28</v>
      </c>
      <c r="D100" s="25" t="s">
        <v>190</v>
      </c>
      <c r="E100" s="25">
        <v>40</v>
      </c>
      <c r="F100">
        <v>0.6</v>
      </c>
      <c r="G100">
        <v>0.53</v>
      </c>
      <c r="H100" t="s">
        <v>23</v>
      </c>
      <c r="I100" t="s">
        <v>57</v>
      </c>
    </row>
    <row r="101" spans="1:9" ht="12.75">
      <c r="A101">
        <v>126872</v>
      </c>
      <c r="B101" s="82" t="s">
        <v>528</v>
      </c>
      <c r="C101" s="25" t="s">
        <v>28</v>
      </c>
      <c r="D101" s="25" t="s">
        <v>190</v>
      </c>
      <c r="E101" s="25">
        <v>40</v>
      </c>
      <c r="F101">
        <v>0.74</v>
      </c>
      <c r="G101">
        <v>0.66</v>
      </c>
      <c r="H101" t="s">
        <v>23</v>
      </c>
      <c r="I101" t="s">
        <v>57</v>
      </c>
    </row>
    <row r="102" spans="1:9" ht="12.75">
      <c r="A102">
        <v>18391</v>
      </c>
      <c r="B102" s="82" t="s">
        <v>206</v>
      </c>
      <c r="C102" s="25" t="s">
        <v>38</v>
      </c>
      <c r="D102" s="25" t="s">
        <v>190</v>
      </c>
      <c r="E102" s="25"/>
      <c r="F102" t="s">
        <v>207</v>
      </c>
      <c r="G102">
        <v>5.13</v>
      </c>
      <c r="H102" t="s">
        <v>208</v>
      </c>
      <c r="I102" t="s">
        <v>57</v>
      </c>
    </row>
    <row r="103" spans="1:9" ht="12.75">
      <c r="A103">
        <v>14447</v>
      </c>
      <c r="B103" s="82" t="s">
        <v>210</v>
      </c>
      <c r="C103" s="25" t="s">
        <v>25</v>
      </c>
      <c r="D103" s="25" t="s">
        <v>190</v>
      </c>
      <c r="E103" s="25">
        <v>100</v>
      </c>
      <c r="F103" t="s">
        <v>207</v>
      </c>
      <c r="G103">
        <v>4.41</v>
      </c>
      <c r="H103" t="s">
        <v>208</v>
      </c>
      <c r="I103" t="s">
        <v>57</v>
      </c>
    </row>
    <row r="104" spans="1:9" ht="12.75">
      <c r="A104">
        <v>11079</v>
      </c>
      <c r="B104" s="82" t="s">
        <v>211</v>
      </c>
      <c r="C104" s="25" t="s">
        <v>25</v>
      </c>
      <c r="D104" s="25" t="s">
        <v>190</v>
      </c>
      <c r="E104" s="25">
        <v>100</v>
      </c>
      <c r="F104" t="s">
        <v>207</v>
      </c>
      <c r="G104">
        <v>3.4</v>
      </c>
      <c r="H104" t="s">
        <v>208</v>
      </c>
      <c r="I104" t="s">
        <v>57</v>
      </c>
    </row>
    <row r="105" spans="1:9" ht="12.75">
      <c r="A105">
        <v>18546</v>
      </c>
      <c r="B105" s="82" t="s">
        <v>482</v>
      </c>
      <c r="C105" s="25" t="s">
        <v>25</v>
      </c>
      <c r="D105" s="25" t="s">
        <v>190</v>
      </c>
      <c r="E105" s="25">
        <v>100</v>
      </c>
      <c r="F105" t="s">
        <v>207</v>
      </c>
      <c r="G105">
        <v>2.59</v>
      </c>
      <c r="H105" t="s">
        <v>208</v>
      </c>
      <c r="I105" t="s">
        <v>57</v>
      </c>
    </row>
    <row r="106" spans="1:9" ht="12.75">
      <c r="A106">
        <v>19142</v>
      </c>
      <c r="B106" s="82" t="s">
        <v>227</v>
      </c>
      <c r="C106" s="25" t="s">
        <v>33</v>
      </c>
      <c r="D106" s="25" t="s">
        <v>190</v>
      </c>
      <c r="E106" s="25">
        <v>80</v>
      </c>
      <c r="F106">
        <v>2.05</v>
      </c>
      <c r="G106">
        <v>1.82</v>
      </c>
      <c r="H106" t="s">
        <v>208</v>
      </c>
      <c r="I106" t="s">
        <v>57</v>
      </c>
    </row>
    <row r="107" spans="1:9" ht="12.75">
      <c r="A107">
        <v>109906</v>
      </c>
      <c r="B107" s="82" t="s">
        <v>228</v>
      </c>
      <c r="C107" s="25" t="s">
        <v>33</v>
      </c>
      <c r="D107" s="25" t="s">
        <v>190</v>
      </c>
      <c r="E107" s="25">
        <v>80</v>
      </c>
      <c r="F107">
        <v>1.69</v>
      </c>
      <c r="G107">
        <v>1.5</v>
      </c>
      <c r="H107" t="s">
        <v>208</v>
      </c>
      <c r="I107" t="s">
        <v>57</v>
      </c>
    </row>
    <row r="108" spans="1:9" ht="12.75">
      <c r="A108">
        <v>18498</v>
      </c>
      <c r="B108" s="82" t="s">
        <v>229</v>
      </c>
      <c r="C108" s="25" t="s">
        <v>33</v>
      </c>
      <c r="D108" s="25" t="s">
        <v>190</v>
      </c>
      <c r="E108" s="25">
        <v>80</v>
      </c>
      <c r="F108">
        <v>2.29</v>
      </c>
      <c r="G108">
        <v>2.04</v>
      </c>
      <c r="H108" t="s">
        <v>208</v>
      </c>
      <c r="I108" t="s">
        <v>57</v>
      </c>
    </row>
    <row r="109" spans="1:9" ht="12.75">
      <c r="A109">
        <v>18255</v>
      </c>
      <c r="B109" s="82" t="s">
        <v>295</v>
      </c>
      <c r="C109" s="25" t="s">
        <v>31</v>
      </c>
      <c r="D109" s="25" t="s">
        <v>190</v>
      </c>
      <c r="E109" s="25">
        <v>60</v>
      </c>
      <c r="F109">
        <v>1.07</v>
      </c>
      <c r="G109">
        <v>0.96</v>
      </c>
      <c r="H109" t="s">
        <v>208</v>
      </c>
      <c r="I109" t="s">
        <v>57</v>
      </c>
    </row>
    <row r="110" spans="1:9" ht="12.75">
      <c r="A110">
        <v>145880</v>
      </c>
      <c r="B110" s="82" t="s">
        <v>475</v>
      </c>
      <c r="C110" s="25" t="s">
        <v>31</v>
      </c>
      <c r="D110" s="25" t="s">
        <v>190</v>
      </c>
      <c r="E110" s="25">
        <v>60</v>
      </c>
      <c r="F110">
        <v>1.25</v>
      </c>
      <c r="G110">
        <v>1.11</v>
      </c>
      <c r="H110" t="s">
        <v>208</v>
      </c>
      <c r="I110" t="s">
        <v>57</v>
      </c>
    </row>
    <row r="111" spans="1:9" ht="12.75">
      <c r="A111">
        <v>12965</v>
      </c>
      <c r="B111" s="82" t="s">
        <v>258</v>
      </c>
      <c r="C111" s="25" t="s">
        <v>31</v>
      </c>
      <c r="D111" s="25" t="s">
        <v>190</v>
      </c>
      <c r="E111" s="25">
        <v>60</v>
      </c>
      <c r="F111">
        <v>1.62</v>
      </c>
      <c r="G111">
        <v>1.44</v>
      </c>
      <c r="H111" t="s">
        <v>208</v>
      </c>
      <c r="I111" t="s">
        <v>57</v>
      </c>
    </row>
    <row r="112" spans="1:9" ht="12.75">
      <c r="A112">
        <v>18301</v>
      </c>
      <c r="B112" s="82" t="s">
        <v>481</v>
      </c>
      <c r="C112" s="25" t="s">
        <v>31</v>
      </c>
      <c r="D112" s="25" t="s">
        <v>190</v>
      </c>
      <c r="E112" s="25">
        <v>60</v>
      </c>
      <c r="F112">
        <v>1.01</v>
      </c>
      <c r="G112">
        <v>0.9</v>
      </c>
      <c r="H112" t="s">
        <v>208</v>
      </c>
      <c r="I112" t="s">
        <v>57</v>
      </c>
    </row>
    <row r="113" spans="1:9" ht="12.75">
      <c r="A113">
        <v>19080</v>
      </c>
      <c r="B113" s="82" t="s">
        <v>296</v>
      </c>
      <c r="C113" s="25" t="s">
        <v>31</v>
      </c>
      <c r="D113" s="25" t="s">
        <v>190</v>
      </c>
      <c r="E113" s="25">
        <v>60</v>
      </c>
      <c r="F113">
        <v>0.79</v>
      </c>
      <c r="G113">
        <v>0.7</v>
      </c>
      <c r="H113" t="s">
        <v>208</v>
      </c>
      <c r="I113" t="s">
        <v>57</v>
      </c>
    </row>
    <row r="114" spans="1:9" ht="12.75">
      <c r="A114">
        <v>155511</v>
      </c>
      <c r="B114" s="82" t="s">
        <v>259</v>
      </c>
      <c r="C114" s="25" t="s">
        <v>31</v>
      </c>
      <c r="D114" s="25" t="s">
        <v>190</v>
      </c>
      <c r="E114" s="25">
        <v>60</v>
      </c>
      <c r="F114">
        <v>1.49</v>
      </c>
      <c r="G114">
        <v>1.33</v>
      </c>
      <c r="H114" t="s">
        <v>208</v>
      </c>
      <c r="I114" t="s">
        <v>57</v>
      </c>
    </row>
    <row r="115" spans="1:9" ht="12.75">
      <c r="A115">
        <v>18959</v>
      </c>
      <c r="B115" s="82" t="s">
        <v>261</v>
      </c>
      <c r="C115" s="25" t="s">
        <v>31</v>
      </c>
      <c r="D115" s="25" t="s">
        <v>190</v>
      </c>
      <c r="E115" s="25">
        <v>60</v>
      </c>
      <c r="F115">
        <v>1.56</v>
      </c>
      <c r="G115">
        <v>1.39</v>
      </c>
      <c r="H115" t="s">
        <v>208</v>
      </c>
      <c r="I115" t="s">
        <v>57</v>
      </c>
    </row>
    <row r="116" spans="1:9" ht="12.75">
      <c r="A116">
        <v>128355</v>
      </c>
      <c r="B116" s="82" t="s">
        <v>430</v>
      </c>
      <c r="C116" s="25" t="s">
        <v>28</v>
      </c>
      <c r="D116" s="25" t="s">
        <v>190</v>
      </c>
      <c r="E116" s="25">
        <v>40</v>
      </c>
      <c r="F116">
        <v>0.48</v>
      </c>
      <c r="G116">
        <v>0.43</v>
      </c>
      <c r="H116" t="s">
        <v>208</v>
      </c>
      <c r="I116" t="s">
        <v>57</v>
      </c>
    </row>
    <row r="117" spans="1:9" ht="12.75">
      <c r="A117">
        <v>126853</v>
      </c>
      <c r="B117" s="82" t="s">
        <v>363</v>
      </c>
      <c r="C117" s="25" t="s">
        <v>28</v>
      </c>
      <c r="D117" s="25" t="s">
        <v>190</v>
      </c>
      <c r="E117" s="25">
        <v>40</v>
      </c>
      <c r="F117">
        <v>0.8</v>
      </c>
      <c r="G117">
        <v>0.71</v>
      </c>
      <c r="H117" t="s">
        <v>208</v>
      </c>
      <c r="I117" t="s">
        <v>57</v>
      </c>
    </row>
    <row r="118" spans="1:9" ht="12.75">
      <c r="A118">
        <v>159112</v>
      </c>
      <c r="B118" s="82" t="s">
        <v>364</v>
      </c>
      <c r="C118" s="25" t="s">
        <v>28</v>
      </c>
      <c r="D118" s="25" t="s">
        <v>190</v>
      </c>
      <c r="E118" s="25">
        <v>40</v>
      </c>
      <c r="F118">
        <v>0.9</v>
      </c>
      <c r="G118">
        <v>0.8</v>
      </c>
      <c r="H118" t="s">
        <v>208</v>
      </c>
      <c r="I118" t="s">
        <v>57</v>
      </c>
    </row>
    <row r="119" spans="1:9" ht="12.75">
      <c r="A119">
        <v>108492</v>
      </c>
      <c r="B119" s="82" t="s">
        <v>365</v>
      </c>
      <c r="C119" s="25" t="s">
        <v>28</v>
      </c>
      <c r="D119" s="25" t="s">
        <v>190</v>
      </c>
      <c r="E119" s="25">
        <v>40</v>
      </c>
      <c r="F119">
        <v>0.91</v>
      </c>
      <c r="G119">
        <v>0.81</v>
      </c>
      <c r="H119" t="s">
        <v>208</v>
      </c>
      <c r="I119" t="s">
        <v>57</v>
      </c>
    </row>
    <row r="120" spans="1:9" ht="12.75">
      <c r="A120">
        <v>119120</v>
      </c>
      <c r="B120" s="82" t="s">
        <v>431</v>
      </c>
      <c r="C120" s="25" t="s">
        <v>28</v>
      </c>
      <c r="D120" s="25" t="s">
        <v>190</v>
      </c>
      <c r="E120" s="25">
        <v>40</v>
      </c>
      <c r="F120">
        <v>0.49</v>
      </c>
      <c r="G120">
        <v>0.43</v>
      </c>
      <c r="H120" t="s">
        <v>208</v>
      </c>
      <c r="I120" t="s">
        <v>57</v>
      </c>
    </row>
    <row r="121" spans="1:9" ht="12.75">
      <c r="A121">
        <v>19308</v>
      </c>
      <c r="B121" s="82" t="s">
        <v>433</v>
      </c>
      <c r="C121" s="25" t="s">
        <v>28</v>
      </c>
      <c r="D121" s="25" t="s">
        <v>190</v>
      </c>
      <c r="E121" s="25">
        <v>40</v>
      </c>
      <c r="F121">
        <v>0.58</v>
      </c>
      <c r="G121">
        <v>0.52</v>
      </c>
      <c r="H121" t="s">
        <v>208</v>
      </c>
      <c r="I121" t="s">
        <v>57</v>
      </c>
    </row>
    <row r="122" spans="1:9" ht="12.75">
      <c r="A122">
        <v>12505</v>
      </c>
      <c r="B122" s="82" t="s">
        <v>366</v>
      </c>
      <c r="C122" s="25" t="s">
        <v>28</v>
      </c>
      <c r="D122" s="25" t="s">
        <v>190</v>
      </c>
      <c r="E122" s="25">
        <v>40</v>
      </c>
      <c r="F122">
        <v>0.68</v>
      </c>
      <c r="G122">
        <v>0.6</v>
      </c>
      <c r="H122" t="s">
        <v>208</v>
      </c>
      <c r="I122" t="s">
        <v>57</v>
      </c>
    </row>
    <row r="123" spans="1:9" ht="12.75">
      <c r="A123">
        <v>158209</v>
      </c>
      <c r="B123" s="82" t="s">
        <v>368</v>
      </c>
      <c r="C123" s="25" t="s">
        <v>28</v>
      </c>
      <c r="D123" s="25" t="s">
        <v>190</v>
      </c>
      <c r="E123" s="25">
        <v>40</v>
      </c>
      <c r="F123">
        <v>0.64</v>
      </c>
      <c r="G123">
        <v>0.57</v>
      </c>
      <c r="H123" t="s">
        <v>208</v>
      </c>
      <c r="I123" t="s">
        <v>57</v>
      </c>
    </row>
    <row r="124" spans="1:9" ht="12.75">
      <c r="A124">
        <v>125679</v>
      </c>
      <c r="B124" s="82" t="s">
        <v>56</v>
      </c>
      <c r="C124" s="25" t="s">
        <v>33</v>
      </c>
      <c r="D124" s="25" t="s">
        <v>190</v>
      </c>
      <c r="E124" s="25">
        <v>80</v>
      </c>
      <c r="F124">
        <v>2.52</v>
      </c>
      <c r="G124">
        <v>2.24</v>
      </c>
      <c r="H124" t="s">
        <v>212</v>
      </c>
      <c r="I124" t="s">
        <v>57</v>
      </c>
    </row>
    <row r="125" spans="1:9" ht="12.75">
      <c r="A125">
        <v>152854</v>
      </c>
      <c r="B125" s="82" t="s">
        <v>70</v>
      </c>
      <c r="C125" s="25" t="s">
        <v>33</v>
      </c>
      <c r="D125" s="25" t="s">
        <v>190</v>
      </c>
      <c r="E125" s="25">
        <v>80</v>
      </c>
      <c r="F125">
        <v>1.79</v>
      </c>
      <c r="G125">
        <v>1.59</v>
      </c>
      <c r="H125" t="s">
        <v>212</v>
      </c>
      <c r="I125" t="s">
        <v>57</v>
      </c>
    </row>
    <row r="126" spans="1:9" ht="12.75">
      <c r="A126">
        <v>18589</v>
      </c>
      <c r="B126" s="82" t="s">
        <v>165</v>
      </c>
      <c r="C126" s="25" t="s">
        <v>33</v>
      </c>
      <c r="D126" s="25" t="s">
        <v>190</v>
      </c>
      <c r="E126" s="25">
        <v>80</v>
      </c>
      <c r="F126">
        <v>1.34</v>
      </c>
      <c r="G126">
        <v>1.19</v>
      </c>
      <c r="H126" t="s">
        <v>212</v>
      </c>
      <c r="I126" t="s">
        <v>57</v>
      </c>
    </row>
    <row r="127" spans="1:9" ht="12.75">
      <c r="A127">
        <v>18169</v>
      </c>
      <c r="B127" s="82" t="s">
        <v>76</v>
      </c>
      <c r="C127" s="25" t="s">
        <v>33</v>
      </c>
      <c r="D127" s="25" t="s">
        <v>190</v>
      </c>
      <c r="E127" s="25">
        <v>80</v>
      </c>
      <c r="F127">
        <v>1.94</v>
      </c>
      <c r="G127">
        <v>1.73</v>
      </c>
      <c r="H127" t="s">
        <v>212</v>
      </c>
      <c r="I127" t="s">
        <v>57</v>
      </c>
    </row>
    <row r="128" spans="1:9" ht="12.75">
      <c r="A128">
        <v>12397</v>
      </c>
      <c r="B128" s="82" t="s">
        <v>78</v>
      </c>
      <c r="C128" s="25" t="s">
        <v>31</v>
      </c>
      <c r="D128" s="25" t="s">
        <v>190</v>
      </c>
      <c r="E128" s="25">
        <v>60</v>
      </c>
      <c r="F128">
        <v>1.22</v>
      </c>
      <c r="G128">
        <v>1.08</v>
      </c>
      <c r="H128" t="s">
        <v>212</v>
      </c>
      <c r="I128" t="s">
        <v>57</v>
      </c>
    </row>
    <row r="129" spans="1:9" ht="12.75">
      <c r="A129">
        <v>18876</v>
      </c>
      <c r="B129" s="82" t="s">
        <v>66</v>
      </c>
      <c r="C129" s="25" t="s">
        <v>31</v>
      </c>
      <c r="D129" s="25" t="s">
        <v>190</v>
      </c>
      <c r="E129" s="25">
        <v>60</v>
      </c>
      <c r="F129">
        <v>0.76</v>
      </c>
      <c r="G129">
        <v>0.67</v>
      </c>
      <c r="H129" t="s">
        <v>212</v>
      </c>
      <c r="I129" t="s">
        <v>57</v>
      </c>
    </row>
    <row r="130" spans="1:9" ht="12.75">
      <c r="A130">
        <v>19160</v>
      </c>
      <c r="B130" s="82" t="s">
        <v>68</v>
      </c>
      <c r="C130" s="25" t="s">
        <v>31</v>
      </c>
      <c r="D130" s="25" t="s">
        <v>190</v>
      </c>
      <c r="E130" s="25">
        <v>60</v>
      </c>
      <c r="F130">
        <v>1.16</v>
      </c>
      <c r="G130">
        <v>1.03</v>
      </c>
      <c r="H130" t="s">
        <v>212</v>
      </c>
      <c r="I130" t="s">
        <v>57</v>
      </c>
    </row>
    <row r="131" spans="1:9" ht="12.75">
      <c r="A131">
        <v>131984</v>
      </c>
      <c r="B131" s="82" t="s">
        <v>69</v>
      </c>
      <c r="C131" s="25" t="s">
        <v>31</v>
      </c>
      <c r="D131" s="25" t="s">
        <v>190</v>
      </c>
      <c r="E131" s="25">
        <v>60</v>
      </c>
      <c r="F131">
        <v>1.51</v>
      </c>
      <c r="G131">
        <v>1.34</v>
      </c>
      <c r="H131" t="s">
        <v>212</v>
      </c>
      <c r="I131" t="s">
        <v>57</v>
      </c>
    </row>
    <row r="132" spans="1:9" ht="12.75">
      <c r="A132">
        <v>149977</v>
      </c>
      <c r="B132" s="82" t="s">
        <v>104</v>
      </c>
      <c r="C132" s="25" t="s">
        <v>31</v>
      </c>
      <c r="D132" s="25" t="s">
        <v>190</v>
      </c>
      <c r="E132" s="25">
        <v>60</v>
      </c>
      <c r="F132">
        <v>1.17</v>
      </c>
      <c r="G132">
        <v>1.04</v>
      </c>
      <c r="H132" t="s">
        <v>212</v>
      </c>
      <c r="I132" t="s">
        <v>57</v>
      </c>
    </row>
    <row r="133" spans="1:9" ht="12.75">
      <c r="A133">
        <v>101886</v>
      </c>
      <c r="B133" s="82" t="s">
        <v>108</v>
      </c>
      <c r="C133" s="25" t="s">
        <v>31</v>
      </c>
      <c r="D133" s="25" t="s">
        <v>190</v>
      </c>
      <c r="E133" s="25">
        <v>60</v>
      </c>
      <c r="F133">
        <v>1.44</v>
      </c>
      <c r="G133">
        <v>1.28</v>
      </c>
      <c r="H133" t="s">
        <v>212</v>
      </c>
      <c r="I133" t="s">
        <v>57</v>
      </c>
    </row>
    <row r="134" spans="1:9" ht="12.75">
      <c r="A134">
        <v>131363</v>
      </c>
      <c r="B134" s="82" t="s">
        <v>71</v>
      </c>
      <c r="C134" s="25" t="s">
        <v>31</v>
      </c>
      <c r="D134" s="25" t="s">
        <v>190</v>
      </c>
      <c r="E134" s="25">
        <v>60</v>
      </c>
      <c r="F134">
        <v>1.34</v>
      </c>
      <c r="G134">
        <v>1.19</v>
      </c>
      <c r="H134" t="s">
        <v>212</v>
      </c>
      <c r="I134" t="s">
        <v>57</v>
      </c>
    </row>
    <row r="135" spans="1:9" ht="12.75">
      <c r="A135">
        <v>131986</v>
      </c>
      <c r="B135" s="82" t="s">
        <v>119</v>
      </c>
      <c r="C135" s="25" t="s">
        <v>31</v>
      </c>
      <c r="D135" s="25" t="s">
        <v>190</v>
      </c>
      <c r="E135" s="25">
        <v>60</v>
      </c>
      <c r="F135">
        <v>1.09</v>
      </c>
      <c r="G135">
        <v>0.97</v>
      </c>
      <c r="H135" t="s">
        <v>212</v>
      </c>
      <c r="I135" t="s">
        <v>57</v>
      </c>
    </row>
    <row r="136" spans="1:9" ht="12.75">
      <c r="A136">
        <v>137990</v>
      </c>
      <c r="B136" s="82" t="s">
        <v>120</v>
      </c>
      <c r="C136" s="25" t="s">
        <v>31</v>
      </c>
      <c r="D136" s="25" t="s">
        <v>190</v>
      </c>
      <c r="E136" s="25">
        <v>60</v>
      </c>
      <c r="F136">
        <v>1.05</v>
      </c>
      <c r="G136">
        <v>0.94</v>
      </c>
      <c r="H136" t="s">
        <v>212</v>
      </c>
      <c r="I136" t="s">
        <v>57</v>
      </c>
    </row>
    <row r="137" spans="1:9" ht="12.75">
      <c r="A137">
        <v>104630</v>
      </c>
      <c r="B137" s="82" t="s">
        <v>75</v>
      </c>
      <c r="C137" s="25" t="s">
        <v>31</v>
      </c>
      <c r="D137" s="25" t="s">
        <v>190</v>
      </c>
      <c r="E137" s="25">
        <v>60</v>
      </c>
      <c r="F137">
        <v>1.63</v>
      </c>
      <c r="G137">
        <v>1.45</v>
      </c>
      <c r="H137" t="s">
        <v>212</v>
      </c>
      <c r="I137" t="s">
        <v>57</v>
      </c>
    </row>
    <row r="138" spans="1:9" ht="12.75">
      <c r="A138">
        <v>18596</v>
      </c>
      <c r="B138" s="82" t="s">
        <v>65</v>
      </c>
      <c r="C138" s="25" t="s">
        <v>31</v>
      </c>
      <c r="D138" s="25" t="s">
        <v>190</v>
      </c>
      <c r="E138" s="25">
        <v>60</v>
      </c>
      <c r="F138">
        <v>1.1</v>
      </c>
      <c r="G138">
        <v>0.98</v>
      </c>
      <c r="H138" t="s">
        <v>212</v>
      </c>
      <c r="I138" t="s">
        <v>57</v>
      </c>
    </row>
    <row r="139" spans="1:9" ht="12.75">
      <c r="A139">
        <v>149908</v>
      </c>
      <c r="B139" s="82" t="s">
        <v>97</v>
      </c>
      <c r="C139" s="25" t="s">
        <v>31</v>
      </c>
      <c r="D139" s="25" t="s">
        <v>190</v>
      </c>
      <c r="E139" s="25">
        <v>60</v>
      </c>
      <c r="F139">
        <v>1.36</v>
      </c>
      <c r="G139">
        <v>1.21</v>
      </c>
      <c r="H139" t="s">
        <v>212</v>
      </c>
      <c r="I139" t="s">
        <v>57</v>
      </c>
    </row>
    <row r="140" spans="1:9" ht="12.75">
      <c r="A140">
        <v>151565</v>
      </c>
      <c r="B140" s="82" t="s">
        <v>160</v>
      </c>
      <c r="C140" s="25" t="s">
        <v>28</v>
      </c>
      <c r="D140" s="25" t="s">
        <v>190</v>
      </c>
      <c r="E140" s="25">
        <v>40</v>
      </c>
      <c r="F140">
        <v>0.71</v>
      </c>
      <c r="G140">
        <v>0.63</v>
      </c>
      <c r="H140" t="s">
        <v>212</v>
      </c>
      <c r="I140" t="s">
        <v>57</v>
      </c>
    </row>
    <row r="141" spans="1:9" ht="12.75">
      <c r="A141">
        <v>131988</v>
      </c>
      <c r="B141" s="82" t="s">
        <v>102</v>
      </c>
      <c r="C141" s="25" t="s">
        <v>28</v>
      </c>
      <c r="D141" s="25" t="s">
        <v>190</v>
      </c>
      <c r="E141" s="25">
        <v>40</v>
      </c>
      <c r="F141">
        <v>0.89</v>
      </c>
      <c r="G141">
        <v>0.79</v>
      </c>
      <c r="H141" t="s">
        <v>212</v>
      </c>
      <c r="I141" t="s">
        <v>57</v>
      </c>
    </row>
    <row r="142" spans="1:9" ht="12.75">
      <c r="A142">
        <v>115877</v>
      </c>
      <c r="B142" s="82" t="s">
        <v>106</v>
      </c>
      <c r="C142" s="25" t="s">
        <v>28</v>
      </c>
      <c r="D142" s="25" t="s">
        <v>190</v>
      </c>
      <c r="E142" s="25">
        <v>40</v>
      </c>
      <c r="F142">
        <v>0.81</v>
      </c>
      <c r="G142">
        <v>0.72</v>
      </c>
      <c r="H142" t="s">
        <v>212</v>
      </c>
      <c r="I142" t="s">
        <v>57</v>
      </c>
    </row>
    <row r="143" spans="1:9" ht="12.75">
      <c r="A143">
        <v>151390</v>
      </c>
      <c r="B143" s="82" t="s">
        <v>107</v>
      </c>
      <c r="C143" s="25" t="s">
        <v>28</v>
      </c>
      <c r="D143" s="25" t="s">
        <v>190</v>
      </c>
      <c r="E143" s="25">
        <v>40</v>
      </c>
      <c r="F143">
        <v>0.86</v>
      </c>
      <c r="G143">
        <v>0.77</v>
      </c>
      <c r="H143" t="s">
        <v>212</v>
      </c>
      <c r="I143" t="s">
        <v>57</v>
      </c>
    </row>
    <row r="144" spans="1:9" ht="12.75">
      <c r="A144">
        <v>18565</v>
      </c>
      <c r="B144" s="82" t="s">
        <v>109</v>
      </c>
      <c r="C144" s="25" t="s">
        <v>28</v>
      </c>
      <c r="D144" s="25" t="s">
        <v>190</v>
      </c>
      <c r="E144" s="25">
        <v>40</v>
      </c>
      <c r="F144">
        <v>0.77</v>
      </c>
      <c r="G144">
        <v>0.68</v>
      </c>
      <c r="H144" t="s">
        <v>212</v>
      </c>
      <c r="I144" t="s">
        <v>57</v>
      </c>
    </row>
    <row r="145" spans="1:9" ht="12.75">
      <c r="A145">
        <v>151384</v>
      </c>
      <c r="B145" s="82" t="s">
        <v>113</v>
      </c>
      <c r="C145" s="25" t="s">
        <v>28</v>
      </c>
      <c r="D145" s="25" t="s">
        <v>190</v>
      </c>
      <c r="E145" s="25">
        <v>40</v>
      </c>
      <c r="F145">
        <v>0.83</v>
      </c>
      <c r="G145">
        <v>0.74</v>
      </c>
      <c r="H145" t="s">
        <v>212</v>
      </c>
      <c r="I145" t="s">
        <v>57</v>
      </c>
    </row>
    <row r="146" spans="1:9" ht="12.75">
      <c r="A146">
        <v>145086</v>
      </c>
      <c r="B146" s="82" t="s">
        <v>143</v>
      </c>
      <c r="C146" s="25" t="s">
        <v>28</v>
      </c>
      <c r="D146" s="25" t="s">
        <v>190</v>
      </c>
      <c r="E146" s="25">
        <v>40</v>
      </c>
      <c r="F146">
        <v>0.78</v>
      </c>
      <c r="G146">
        <v>0.7</v>
      </c>
      <c r="H146" t="s">
        <v>212</v>
      </c>
      <c r="I146" t="s">
        <v>57</v>
      </c>
    </row>
    <row r="147" spans="1:9" ht="12.75">
      <c r="A147">
        <v>145501</v>
      </c>
      <c r="B147" s="82" t="s">
        <v>117</v>
      </c>
      <c r="C147" s="25" t="s">
        <v>28</v>
      </c>
      <c r="D147" s="25" t="s">
        <v>190</v>
      </c>
      <c r="E147" s="25">
        <v>40</v>
      </c>
      <c r="F147">
        <v>0.86</v>
      </c>
      <c r="G147">
        <v>0.76</v>
      </c>
      <c r="H147" t="s">
        <v>212</v>
      </c>
      <c r="I147" t="s">
        <v>57</v>
      </c>
    </row>
    <row r="148" spans="1:9" ht="12.75">
      <c r="A148">
        <v>120451</v>
      </c>
      <c r="B148" s="82" t="s">
        <v>121</v>
      </c>
      <c r="C148" s="25" t="s">
        <v>28</v>
      </c>
      <c r="D148" s="25" t="s">
        <v>190</v>
      </c>
      <c r="E148" s="25">
        <v>40</v>
      </c>
      <c r="F148">
        <v>0.65</v>
      </c>
      <c r="G148">
        <v>0.58</v>
      </c>
      <c r="H148" t="s">
        <v>212</v>
      </c>
      <c r="I148" t="s">
        <v>57</v>
      </c>
    </row>
    <row r="149" spans="1:9" ht="12.75">
      <c r="A149">
        <v>140935</v>
      </c>
      <c r="B149" s="82" t="s">
        <v>434</v>
      </c>
      <c r="C149" s="25" t="s">
        <v>28</v>
      </c>
      <c r="D149" s="25" t="s">
        <v>190</v>
      </c>
      <c r="E149" s="25">
        <v>40</v>
      </c>
      <c r="F149">
        <v>0.78</v>
      </c>
      <c r="G149">
        <v>0.7</v>
      </c>
      <c r="H149" t="s">
        <v>212</v>
      </c>
      <c r="I149" t="s">
        <v>57</v>
      </c>
    </row>
    <row r="150" spans="1:9" ht="12.75">
      <c r="A150">
        <v>19300</v>
      </c>
      <c r="B150" s="82" t="s">
        <v>213</v>
      </c>
      <c r="C150" s="25" t="s">
        <v>25</v>
      </c>
      <c r="D150" s="25" t="s">
        <v>190</v>
      </c>
      <c r="E150" s="25">
        <v>100</v>
      </c>
      <c r="F150" t="s">
        <v>207</v>
      </c>
      <c r="G150">
        <v>2.55</v>
      </c>
      <c r="H150" t="s">
        <v>214</v>
      </c>
      <c r="I150" t="s">
        <v>57</v>
      </c>
    </row>
    <row r="151" spans="1:9" ht="12.75">
      <c r="A151">
        <v>104956</v>
      </c>
      <c r="B151" s="82" t="s">
        <v>234</v>
      </c>
      <c r="C151" s="25" t="s">
        <v>25</v>
      </c>
      <c r="D151" s="25" t="s">
        <v>190</v>
      </c>
      <c r="E151" s="25">
        <v>100</v>
      </c>
      <c r="F151" t="s">
        <v>207</v>
      </c>
      <c r="G151">
        <v>2.34</v>
      </c>
      <c r="H151" t="s">
        <v>214</v>
      </c>
      <c r="I151" t="s">
        <v>57</v>
      </c>
    </row>
    <row r="152" spans="1:9" ht="12.75">
      <c r="A152">
        <v>11095</v>
      </c>
      <c r="B152" s="82" t="s">
        <v>231</v>
      </c>
      <c r="C152" s="25" t="s">
        <v>33</v>
      </c>
      <c r="D152" s="25" t="s">
        <v>190</v>
      </c>
      <c r="E152" s="25">
        <v>80</v>
      </c>
      <c r="F152">
        <v>1.94</v>
      </c>
      <c r="G152">
        <v>1.73</v>
      </c>
      <c r="H152" t="s">
        <v>214</v>
      </c>
      <c r="I152" t="s">
        <v>57</v>
      </c>
    </row>
    <row r="153" spans="1:9" ht="12.75">
      <c r="A153">
        <v>142602</v>
      </c>
      <c r="B153" s="82" t="s">
        <v>232</v>
      </c>
      <c r="C153" s="25" t="s">
        <v>33</v>
      </c>
      <c r="D153" s="25" t="s">
        <v>190</v>
      </c>
      <c r="E153" s="25">
        <v>80</v>
      </c>
      <c r="F153">
        <v>1.73</v>
      </c>
      <c r="G153">
        <v>1.54</v>
      </c>
      <c r="H153" t="s">
        <v>214</v>
      </c>
      <c r="I153" t="s">
        <v>57</v>
      </c>
    </row>
    <row r="154" spans="1:9" ht="12.75">
      <c r="A154">
        <v>19301</v>
      </c>
      <c r="B154" s="82" t="s">
        <v>262</v>
      </c>
      <c r="C154" s="25" t="s">
        <v>33</v>
      </c>
      <c r="D154" s="25" t="s">
        <v>190</v>
      </c>
      <c r="E154" s="25">
        <v>80</v>
      </c>
      <c r="F154">
        <v>2.41</v>
      </c>
      <c r="G154">
        <v>2.14</v>
      </c>
      <c r="H154" t="s">
        <v>214</v>
      </c>
      <c r="I154" t="s">
        <v>57</v>
      </c>
    </row>
    <row r="155" spans="1:9" ht="12.75">
      <c r="A155">
        <v>156400</v>
      </c>
      <c r="B155" s="82" t="s">
        <v>298</v>
      </c>
      <c r="C155" s="25" t="s">
        <v>33</v>
      </c>
      <c r="D155" s="25" t="s">
        <v>190</v>
      </c>
      <c r="E155" s="25">
        <v>80</v>
      </c>
      <c r="F155">
        <v>1.53</v>
      </c>
      <c r="G155">
        <v>1.36</v>
      </c>
      <c r="H155" t="s">
        <v>214</v>
      </c>
      <c r="I155" t="s">
        <v>57</v>
      </c>
    </row>
    <row r="156" spans="1:9" ht="12.75">
      <c r="A156">
        <v>105031</v>
      </c>
      <c r="B156" s="82" t="s">
        <v>233</v>
      </c>
      <c r="C156" s="25" t="s">
        <v>33</v>
      </c>
      <c r="D156" s="25" t="s">
        <v>190</v>
      </c>
      <c r="E156" s="25">
        <v>80</v>
      </c>
      <c r="F156">
        <v>2.03</v>
      </c>
      <c r="G156">
        <v>1.81</v>
      </c>
      <c r="H156" t="s">
        <v>214</v>
      </c>
      <c r="I156" t="s">
        <v>57</v>
      </c>
    </row>
    <row r="157" spans="1:9" ht="12.75">
      <c r="A157">
        <v>129588</v>
      </c>
      <c r="B157" s="82" t="s">
        <v>230</v>
      </c>
      <c r="C157" s="25" t="s">
        <v>31</v>
      </c>
      <c r="D157" s="25" t="s">
        <v>190</v>
      </c>
      <c r="E157" s="25">
        <v>60</v>
      </c>
      <c r="F157">
        <v>1.56</v>
      </c>
      <c r="G157">
        <v>1.39</v>
      </c>
      <c r="H157" t="s">
        <v>214</v>
      </c>
      <c r="I157" t="s">
        <v>57</v>
      </c>
    </row>
    <row r="158" spans="1:9" ht="12.75">
      <c r="A158">
        <v>18687</v>
      </c>
      <c r="B158" s="82" t="s">
        <v>372</v>
      </c>
      <c r="C158" s="25" t="s">
        <v>31</v>
      </c>
      <c r="D158" s="25" t="s">
        <v>190</v>
      </c>
      <c r="E158" s="25">
        <v>60</v>
      </c>
      <c r="F158">
        <v>1.26</v>
      </c>
      <c r="G158">
        <v>1.12</v>
      </c>
      <c r="H158" t="s">
        <v>214</v>
      </c>
      <c r="I158" t="s">
        <v>57</v>
      </c>
    </row>
    <row r="159" spans="1:9" ht="12.75">
      <c r="A159">
        <v>123133</v>
      </c>
      <c r="B159" s="82" t="s">
        <v>483</v>
      </c>
      <c r="C159" s="25" t="s">
        <v>31</v>
      </c>
      <c r="D159" s="25" t="s">
        <v>190</v>
      </c>
      <c r="E159" s="25">
        <v>60</v>
      </c>
      <c r="F159">
        <v>1.06</v>
      </c>
      <c r="G159">
        <v>0.95</v>
      </c>
      <c r="H159" t="s">
        <v>214</v>
      </c>
      <c r="I159" t="s">
        <v>57</v>
      </c>
    </row>
    <row r="160" spans="1:9" ht="12.75">
      <c r="A160">
        <v>18694</v>
      </c>
      <c r="B160" s="82" t="s">
        <v>299</v>
      </c>
      <c r="C160" s="25" t="s">
        <v>31</v>
      </c>
      <c r="D160" s="25" t="s">
        <v>190</v>
      </c>
      <c r="E160" s="25">
        <v>60</v>
      </c>
      <c r="F160">
        <v>1.37</v>
      </c>
      <c r="G160">
        <v>1.22</v>
      </c>
      <c r="H160" t="s">
        <v>214</v>
      </c>
      <c r="I160" t="s">
        <v>57</v>
      </c>
    </row>
    <row r="161" spans="1:9" ht="12.75">
      <c r="A161">
        <v>159489</v>
      </c>
      <c r="B161" s="82" t="s">
        <v>263</v>
      </c>
      <c r="C161" s="25" t="s">
        <v>31</v>
      </c>
      <c r="D161" s="25" t="s">
        <v>190</v>
      </c>
      <c r="E161" s="25">
        <v>60</v>
      </c>
      <c r="F161">
        <v>1.63</v>
      </c>
      <c r="G161">
        <v>1.45</v>
      </c>
      <c r="H161" t="s">
        <v>214</v>
      </c>
      <c r="I161" t="s">
        <v>57</v>
      </c>
    </row>
    <row r="162" spans="1:9" ht="12.75">
      <c r="A162">
        <v>162872</v>
      </c>
      <c r="B162" s="82" t="s">
        <v>375</v>
      </c>
      <c r="C162" s="25" t="s">
        <v>31</v>
      </c>
      <c r="D162" s="25" t="s">
        <v>190</v>
      </c>
      <c r="E162" s="25">
        <v>60</v>
      </c>
      <c r="F162">
        <v>1.34</v>
      </c>
      <c r="G162">
        <v>1.19</v>
      </c>
      <c r="H162" t="s">
        <v>214</v>
      </c>
      <c r="I162" t="s">
        <v>57</v>
      </c>
    </row>
    <row r="163" spans="1:9" ht="12.75">
      <c r="A163">
        <v>18697</v>
      </c>
      <c r="B163" s="82" t="s">
        <v>300</v>
      </c>
      <c r="C163" s="25" t="s">
        <v>31</v>
      </c>
      <c r="D163" s="25" t="s">
        <v>190</v>
      </c>
      <c r="E163" s="25">
        <v>60</v>
      </c>
      <c r="F163">
        <v>1.42</v>
      </c>
      <c r="G163">
        <v>1.26</v>
      </c>
      <c r="H163" t="s">
        <v>214</v>
      </c>
      <c r="I163" t="s">
        <v>57</v>
      </c>
    </row>
    <row r="164" spans="1:9" ht="12.75">
      <c r="A164">
        <v>18883</v>
      </c>
      <c r="B164" s="82" t="s">
        <v>264</v>
      </c>
      <c r="C164" s="25" t="s">
        <v>31</v>
      </c>
      <c r="D164" s="25" t="s">
        <v>190</v>
      </c>
      <c r="E164" s="25">
        <v>60</v>
      </c>
      <c r="F164">
        <v>1.65</v>
      </c>
      <c r="G164">
        <v>1.47</v>
      </c>
      <c r="H164" t="s">
        <v>214</v>
      </c>
      <c r="I164" t="s">
        <v>57</v>
      </c>
    </row>
    <row r="165" spans="1:9" ht="12.75">
      <c r="A165">
        <v>104955</v>
      </c>
      <c r="B165" s="82" t="s">
        <v>265</v>
      </c>
      <c r="C165" s="25" t="s">
        <v>31</v>
      </c>
      <c r="D165" s="25" t="s">
        <v>190</v>
      </c>
      <c r="E165" s="25">
        <v>60</v>
      </c>
      <c r="F165">
        <v>1.32</v>
      </c>
      <c r="G165">
        <v>1.17</v>
      </c>
      <c r="H165" t="s">
        <v>214</v>
      </c>
      <c r="I165" t="s">
        <v>57</v>
      </c>
    </row>
    <row r="166" spans="1:9" ht="12.75">
      <c r="A166">
        <v>119656</v>
      </c>
      <c r="B166" s="82" t="s">
        <v>377</v>
      </c>
      <c r="C166" s="25" t="s">
        <v>31</v>
      </c>
      <c r="D166" s="25" t="s">
        <v>190</v>
      </c>
      <c r="E166" s="25">
        <v>60</v>
      </c>
      <c r="F166">
        <v>1</v>
      </c>
      <c r="G166">
        <v>0.89</v>
      </c>
      <c r="H166" t="s">
        <v>214</v>
      </c>
      <c r="I166" t="s">
        <v>57</v>
      </c>
    </row>
    <row r="167" spans="1:9" ht="12.75">
      <c r="A167">
        <v>142615</v>
      </c>
      <c r="B167" s="82" t="s">
        <v>369</v>
      </c>
      <c r="C167" s="25" t="s">
        <v>28</v>
      </c>
      <c r="D167" s="25" t="s">
        <v>190</v>
      </c>
      <c r="E167" s="25">
        <v>40</v>
      </c>
      <c r="F167">
        <v>0.64</v>
      </c>
      <c r="G167">
        <v>0.57</v>
      </c>
      <c r="H167" t="s">
        <v>214</v>
      </c>
      <c r="I167" t="s">
        <v>57</v>
      </c>
    </row>
    <row r="168" spans="1:9" ht="12.75">
      <c r="A168">
        <v>150386</v>
      </c>
      <c r="B168" s="82" t="s">
        <v>435</v>
      </c>
      <c r="C168" s="25" t="s">
        <v>28</v>
      </c>
      <c r="D168" s="25" t="s">
        <v>190</v>
      </c>
      <c r="E168" s="25">
        <v>40</v>
      </c>
      <c r="F168">
        <v>0.51</v>
      </c>
      <c r="G168">
        <v>0.45</v>
      </c>
      <c r="H168" t="s">
        <v>214</v>
      </c>
      <c r="I168" t="s">
        <v>57</v>
      </c>
    </row>
    <row r="169" spans="1:9" ht="12.75">
      <c r="A169">
        <v>159448</v>
      </c>
      <c r="B169" s="82" t="s">
        <v>436</v>
      </c>
      <c r="C169" s="25" t="s">
        <v>28</v>
      </c>
      <c r="D169" s="25" t="s">
        <v>190</v>
      </c>
      <c r="E169" s="25">
        <v>40</v>
      </c>
      <c r="F169">
        <v>0.5</v>
      </c>
      <c r="G169">
        <v>0.45</v>
      </c>
      <c r="H169" t="s">
        <v>214</v>
      </c>
      <c r="I169" t="s">
        <v>57</v>
      </c>
    </row>
    <row r="170" spans="1:9" ht="12.75">
      <c r="A170">
        <v>145886</v>
      </c>
      <c r="B170" s="82" t="s">
        <v>437</v>
      </c>
      <c r="C170" s="25" t="s">
        <v>28</v>
      </c>
      <c r="D170" s="25" t="s">
        <v>190</v>
      </c>
      <c r="E170" s="25">
        <v>40</v>
      </c>
      <c r="F170">
        <v>0.7</v>
      </c>
      <c r="G170">
        <v>0.62</v>
      </c>
      <c r="H170" t="s">
        <v>214</v>
      </c>
      <c r="I170" t="s">
        <v>57</v>
      </c>
    </row>
    <row r="171" spans="1:9" ht="12.75">
      <c r="A171">
        <v>159593</v>
      </c>
      <c r="B171" s="82" t="s">
        <v>370</v>
      </c>
      <c r="C171" s="25" t="s">
        <v>28</v>
      </c>
      <c r="D171" s="25" t="s">
        <v>190</v>
      </c>
      <c r="E171" s="25">
        <v>40</v>
      </c>
      <c r="F171">
        <v>0.9</v>
      </c>
      <c r="G171">
        <v>0.8</v>
      </c>
      <c r="H171" t="s">
        <v>214</v>
      </c>
      <c r="I171" t="s">
        <v>57</v>
      </c>
    </row>
    <row r="172" spans="1:9" ht="12.75">
      <c r="A172">
        <v>18965</v>
      </c>
      <c r="B172" s="82" t="s">
        <v>371</v>
      </c>
      <c r="C172" s="25" t="s">
        <v>28</v>
      </c>
      <c r="D172" s="25" t="s">
        <v>190</v>
      </c>
      <c r="E172" s="25">
        <v>40</v>
      </c>
      <c r="F172">
        <v>0.74</v>
      </c>
      <c r="G172">
        <v>0.66</v>
      </c>
      <c r="H172" t="s">
        <v>214</v>
      </c>
      <c r="I172" t="s">
        <v>57</v>
      </c>
    </row>
    <row r="173" spans="1:9" ht="12.75">
      <c r="A173">
        <v>140630</v>
      </c>
      <c r="B173" s="82" t="s">
        <v>373</v>
      </c>
      <c r="C173" s="25" t="s">
        <v>28</v>
      </c>
      <c r="D173" s="25" t="s">
        <v>190</v>
      </c>
      <c r="E173" s="25">
        <v>40</v>
      </c>
      <c r="F173">
        <v>0.87</v>
      </c>
      <c r="G173">
        <v>0.77</v>
      </c>
      <c r="H173" t="s">
        <v>214</v>
      </c>
      <c r="I173" t="s">
        <v>57</v>
      </c>
    </row>
    <row r="174" spans="1:9" ht="12.75">
      <c r="A174">
        <v>140621</v>
      </c>
      <c r="B174" s="82" t="s">
        <v>439</v>
      </c>
      <c r="C174" s="25" t="s">
        <v>28</v>
      </c>
      <c r="D174" s="25" t="s">
        <v>190</v>
      </c>
      <c r="E174" s="25">
        <v>40</v>
      </c>
      <c r="F174">
        <v>0.56</v>
      </c>
      <c r="G174">
        <v>0.5</v>
      </c>
      <c r="H174" t="s">
        <v>214</v>
      </c>
      <c r="I174" t="s">
        <v>57</v>
      </c>
    </row>
    <row r="175" spans="1:9" ht="12.75">
      <c r="A175">
        <v>19193</v>
      </c>
      <c r="B175" s="82" t="s">
        <v>297</v>
      </c>
      <c r="C175" s="25" t="s">
        <v>28</v>
      </c>
      <c r="D175" s="25" t="s">
        <v>190</v>
      </c>
      <c r="E175" s="25">
        <v>40</v>
      </c>
      <c r="F175">
        <v>0.93</v>
      </c>
      <c r="G175">
        <v>0.83</v>
      </c>
      <c r="H175" t="s">
        <v>214</v>
      </c>
      <c r="I175" t="s">
        <v>57</v>
      </c>
    </row>
    <row r="176" spans="1:9" ht="12.75">
      <c r="A176">
        <v>150385</v>
      </c>
      <c r="B176" s="82" t="s">
        <v>376</v>
      </c>
      <c r="C176" s="25" t="s">
        <v>28</v>
      </c>
      <c r="D176" s="25" t="s">
        <v>190</v>
      </c>
      <c r="E176" s="25">
        <v>40</v>
      </c>
      <c r="F176">
        <v>0.72</v>
      </c>
      <c r="G176">
        <v>0.64</v>
      </c>
      <c r="H176" t="s">
        <v>214</v>
      </c>
      <c r="I176" t="s">
        <v>57</v>
      </c>
    </row>
    <row r="177" spans="1:9" ht="12.75">
      <c r="A177">
        <v>147580</v>
      </c>
      <c r="B177" s="82" t="s">
        <v>440</v>
      </c>
      <c r="C177" s="25" t="s">
        <v>28</v>
      </c>
      <c r="D177" s="25" t="s">
        <v>190</v>
      </c>
      <c r="E177" s="25">
        <v>40</v>
      </c>
      <c r="F177">
        <v>0.3</v>
      </c>
      <c r="G177">
        <v>0.26</v>
      </c>
      <c r="H177" t="s">
        <v>214</v>
      </c>
      <c r="I177" t="s">
        <v>57</v>
      </c>
    </row>
    <row r="178" spans="1:9" ht="12.75">
      <c r="A178">
        <v>147578</v>
      </c>
      <c r="B178" s="82" t="s">
        <v>441</v>
      </c>
      <c r="C178" s="25" t="s">
        <v>28</v>
      </c>
      <c r="D178" s="25" t="s">
        <v>190</v>
      </c>
      <c r="E178" s="25">
        <v>40</v>
      </c>
      <c r="F178">
        <v>0.48</v>
      </c>
      <c r="G178">
        <v>0.42</v>
      </c>
      <c r="H178" t="s">
        <v>214</v>
      </c>
      <c r="I178" t="s">
        <v>57</v>
      </c>
    </row>
    <row r="179" spans="1:9" ht="12.75">
      <c r="A179">
        <v>141715</v>
      </c>
      <c r="B179" s="82" t="s">
        <v>94</v>
      </c>
      <c r="C179" s="25" t="s">
        <v>33</v>
      </c>
      <c r="D179" s="25" t="s">
        <v>190</v>
      </c>
      <c r="E179" s="25">
        <v>80</v>
      </c>
      <c r="F179">
        <v>1.83</v>
      </c>
      <c r="G179">
        <v>1.63</v>
      </c>
      <c r="H179" t="s">
        <v>529</v>
      </c>
      <c r="I179" t="s">
        <v>57</v>
      </c>
    </row>
    <row r="180" spans="1:9" ht="12.75">
      <c r="A180">
        <v>129629</v>
      </c>
      <c r="B180" s="82" t="s">
        <v>86</v>
      </c>
      <c r="C180" s="25" t="s">
        <v>31</v>
      </c>
      <c r="D180" s="25" t="s">
        <v>190</v>
      </c>
      <c r="E180" s="25">
        <v>60</v>
      </c>
      <c r="F180">
        <v>1.52</v>
      </c>
      <c r="G180">
        <v>1.35</v>
      </c>
      <c r="H180" t="s">
        <v>529</v>
      </c>
      <c r="I180" t="s">
        <v>57</v>
      </c>
    </row>
    <row r="181" spans="1:9" ht="12.75">
      <c r="A181">
        <v>163011</v>
      </c>
      <c r="B181" s="82" t="s">
        <v>95</v>
      </c>
      <c r="C181" s="25" t="s">
        <v>31</v>
      </c>
      <c r="D181" s="25" t="s">
        <v>190</v>
      </c>
      <c r="E181" s="25">
        <v>60</v>
      </c>
      <c r="F181">
        <v>1.63</v>
      </c>
      <c r="G181">
        <v>1.45</v>
      </c>
      <c r="H181" t="s">
        <v>529</v>
      </c>
      <c r="I181" t="s">
        <v>57</v>
      </c>
    </row>
    <row r="182" spans="1:9" ht="12.75">
      <c r="A182">
        <v>101789</v>
      </c>
      <c r="B182" s="82" t="s">
        <v>301</v>
      </c>
      <c r="C182" s="25" t="s">
        <v>31</v>
      </c>
      <c r="D182" s="25" t="s">
        <v>190</v>
      </c>
      <c r="E182" s="25">
        <v>60</v>
      </c>
      <c r="F182">
        <v>1.16</v>
      </c>
      <c r="G182">
        <v>1.03</v>
      </c>
      <c r="H182" t="s">
        <v>529</v>
      </c>
      <c r="I182" t="s">
        <v>57</v>
      </c>
    </row>
    <row r="183" spans="1:9" ht="12.75">
      <c r="A183">
        <v>169784</v>
      </c>
      <c r="B183" s="82" t="s">
        <v>198</v>
      </c>
      <c r="C183" s="25" t="s">
        <v>28</v>
      </c>
      <c r="D183" s="25" t="s">
        <v>190</v>
      </c>
      <c r="E183" s="25">
        <v>40</v>
      </c>
      <c r="F183">
        <v>0.87</v>
      </c>
      <c r="G183">
        <v>0.78</v>
      </c>
      <c r="H183" t="s">
        <v>529</v>
      </c>
      <c r="I183" t="s">
        <v>57</v>
      </c>
    </row>
    <row r="184" spans="1:9" ht="12.75">
      <c r="A184">
        <v>160457</v>
      </c>
      <c r="B184" s="82" t="s">
        <v>128</v>
      </c>
      <c r="C184" s="25" t="s">
        <v>28</v>
      </c>
      <c r="D184" s="25" t="s">
        <v>190</v>
      </c>
      <c r="E184" s="25">
        <v>40</v>
      </c>
      <c r="F184">
        <v>0.66</v>
      </c>
      <c r="G184">
        <v>0.58</v>
      </c>
      <c r="H184" t="s">
        <v>529</v>
      </c>
      <c r="I184" t="s">
        <v>57</v>
      </c>
    </row>
    <row r="185" spans="1:9" ht="12.75">
      <c r="A185">
        <v>159776</v>
      </c>
      <c r="B185" s="82" t="s">
        <v>131</v>
      </c>
      <c r="C185" s="25" t="s">
        <v>28</v>
      </c>
      <c r="D185" s="25" t="s">
        <v>190</v>
      </c>
      <c r="E185" s="25">
        <v>40</v>
      </c>
      <c r="F185">
        <v>0.74</v>
      </c>
      <c r="G185">
        <v>0.66</v>
      </c>
      <c r="H185" t="s">
        <v>529</v>
      </c>
      <c r="I185" t="s">
        <v>57</v>
      </c>
    </row>
    <row r="186" spans="1:9" ht="12.75">
      <c r="A186">
        <v>131971</v>
      </c>
      <c r="B186" s="82" t="s">
        <v>193</v>
      </c>
      <c r="C186" s="25" t="s">
        <v>28</v>
      </c>
      <c r="D186" s="25" t="s">
        <v>190</v>
      </c>
      <c r="E186" s="25">
        <v>40</v>
      </c>
      <c r="F186">
        <v>0.96</v>
      </c>
      <c r="G186">
        <v>0.85</v>
      </c>
      <c r="H186" t="s">
        <v>529</v>
      </c>
      <c r="I186" t="s">
        <v>57</v>
      </c>
    </row>
    <row r="187" spans="1:9" ht="12.75">
      <c r="A187">
        <v>127571</v>
      </c>
      <c r="B187" s="82" t="s">
        <v>161</v>
      </c>
      <c r="C187" s="25" t="s">
        <v>28</v>
      </c>
      <c r="D187" s="25" t="s">
        <v>190</v>
      </c>
      <c r="E187" s="25">
        <v>40</v>
      </c>
      <c r="F187">
        <v>0.69</v>
      </c>
      <c r="G187">
        <v>0.61</v>
      </c>
      <c r="H187" t="s">
        <v>529</v>
      </c>
      <c r="I187" t="s">
        <v>57</v>
      </c>
    </row>
    <row r="188" spans="1:9" ht="12.75">
      <c r="A188">
        <v>18642</v>
      </c>
      <c r="B188" s="82" t="s">
        <v>172</v>
      </c>
      <c r="C188" s="25" t="s">
        <v>28</v>
      </c>
      <c r="D188" s="25" t="s">
        <v>190</v>
      </c>
      <c r="E188" s="25">
        <v>40</v>
      </c>
      <c r="F188">
        <v>0.63</v>
      </c>
      <c r="G188">
        <v>0.56</v>
      </c>
      <c r="H188" t="s">
        <v>529</v>
      </c>
      <c r="I188" t="s">
        <v>57</v>
      </c>
    </row>
    <row r="189" spans="1:9" ht="12.75">
      <c r="A189">
        <v>157348</v>
      </c>
      <c r="B189" s="82" t="s">
        <v>378</v>
      </c>
      <c r="C189" s="25" t="s">
        <v>28</v>
      </c>
      <c r="D189" s="25" t="s">
        <v>190</v>
      </c>
      <c r="E189" s="25">
        <v>40</v>
      </c>
      <c r="F189">
        <v>0.99</v>
      </c>
      <c r="G189">
        <v>0.88</v>
      </c>
      <c r="H189" t="s">
        <v>529</v>
      </c>
      <c r="I189" t="s">
        <v>57</v>
      </c>
    </row>
    <row r="190" spans="1:9" ht="12.75">
      <c r="A190">
        <v>167740</v>
      </c>
      <c r="B190" s="82" t="s">
        <v>199</v>
      </c>
      <c r="C190" s="25" t="s">
        <v>28</v>
      </c>
      <c r="D190" s="25" t="s">
        <v>190</v>
      </c>
      <c r="E190" s="25">
        <v>40</v>
      </c>
      <c r="F190">
        <v>0.65</v>
      </c>
      <c r="G190">
        <v>0.58</v>
      </c>
      <c r="H190" t="s">
        <v>529</v>
      </c>
      <c r="I190" t="s">
        <v>57</v>
      </c>
    </row>
    <row r="191" spans="1:9" ht="12.75">
      <c r="A191">
        <v>131968</v>
      </c>
      <c r="B191" s="82" t="s">
        <v>174</v>
      </c>
      <c r="C191" s="25" t="s">
        <v>28</v>
      </c>
      <c r="D191" s="25" t="s">
        <v>190</v>
      </c>
      <c r="E191" s="25">
        <v>40</v>
      </c>
      <c r="F191">
        <v>0.8</v>
      </c>
      <c r="G191">
        <v>0.71</v>
      </c>
      <c r="H191" t="s">
        <v>529</v>
      </c>
      <c r="I191" t="s">
        <v>57</v>
      </c>
    </row>
    <row r="192" spans="1:9" ht="12.75">
      <c r="A192">
        <v>121139</v>
      </c>
      <c r="B192" s="82" t="s">
        <v>241</v>
      </c>
      <c r="C192" s="25" t="s">
        <v>25</v>
      </c>
      <c r="D192" s="25" t="s">
        <v>190</v>
      </c>
      <c r="E192" s="25">
        <v>100</v>
      </c>
      <c r="F192" t="s">
        <v>207</v>
      </c>
      <c r="G192">
        <v>2.8</v>
      </c>
      <c r="H192" t="s">
        <v>240</v>
      </c>
      <c r="I192" t="s">
        <v>57</v>
      </c>
    </row>
    <row r="193" spans="1:9" ht="12.75">
      <c r="A193">
        <v>134967</v>
      </c>
      <c r="B193" s="82" t="s">
        <v>242</v>
      </c>
      <c r="C193" s="25" t="s">
        <v>25</v>
      </c>
      <c r="D193" s="25" t="s">
        <v>190</v>
      </c>
      <c r="E193" s="25">
        <v>100</v>
      </c>
      <c r="F193" t="s">
        <v>207</v>
      </c>
      <c r="G193">
        <v>2.43</v>
      </c>
      <c r="H193" t="s">
        <v>240</v>
      </c>
      <c r="I193" t="s">
        <v>57</v>
      </c>
    </row>
    <row r="194" spans="1:9" ht="12.75">
      <c r="A194">
        <v>18345</v>
      </c>
      <c r="B194" s="82" t="s">
        <v>239</v>
      </c>
      <c r="C194" s="25" t="s">
        <v>33</v>
      </c>
      <c r="D194" s="25" t="s">
        <v>190</v>
      </c>
      <c r="E194" s="25">
        <v>80</v>
      </c>
      <c r="F194">
        <v>2.37</v>
      </c>
      <c r="G194">
        <v>2.11</v>
      </c>
      <c r="H194" t="s">
        <v>240</v>
      </c>
      <c r="I194" t="s">
        <v>57</v>
      </c>
    </row>
    <row r="195" spans="1:9" ht="12.75">
      <c r="A195">
        <v>121136</v>
      </c>
      <c r="B195" s="82" t="s">
        <v>310</v>
      </c>
      <c r="C195" s="25" t="s">
        <v>33</v>
      </c>
      <c r="D195" s="25" t="s">
        <v>190</v>
      </c>
      <c r="E195" s="25">
        <v>80</v>
      </c>
      <c r="F195">
        <v>2.12</v>
      </c>
      <c r="G195">
        <v>1.89</v>
      </c>
      <c r="H195" t="s">
        <v>240</v>
      </c>
      <c r="I195" t="s">
        <v>57</v>
      </c>
    </row>
    <row r="196" spans="1:9" ht="12.75">
      <c r="A196">
        <v>130357</v>
      </c>
      <c r="B196" s="82" t="s">
        <v>309</v>
      </c>
      <c r="C196" s="25" t="s">
        <v>31</v>
      </c>
      <c r="D196" s="25" t="s">
        <v>190</v>
      </c>
      <c r="E196" s="25">
        <v>60</v>
      </c>
      <c r="F196">
        <v>1.09</v>
      </c>
      <c r="G196">
        <v>0.97</v>
      </c>
      <c r="H196" t="s">
        <v>240</v>
      </c>
      <c r="I196" t="s">
        <v>57</v>
      </c>
    </row>
    <row r="197" spans="1:9" ht="12.75">
      <c r="A197">
        <v>142248</v>
      </c>
      <c r="B197" s="82" t="s">
        <v>450</v>
      </c>
      <c r="C197" s="25" t="s">
        <v>31</v>
      </c>
      <c r="D197" s="25" t="s">
        <v>190</v>
      </c>
      <c r="E197" s="25">
        <v>60</v>
      </c>
      <c r="F197">
        <v>1.32</v>
      </c>
      <c r="G197">
        <v>1.18</v>
      </c>
      <c r="H197" t="s">
        <v>240</v>
      </c>
      <c r="I197" t="s">
        <v>57</v>
      </c>
    </row>
    <row r="198" spans="1:9" ht="12.75">
      <c r="A198">
        <v>130358</v>
      </c>
      <c r="B198" s="82" t="s">
        <v>395</v>
      </c>
      <c r="C198" s="25" t="s">
        <v>31</v>
      </c>
      <c r="D198" s="25" t="s">
        <v>190</v>
      </c>
      <c r="E198" s="25">
        <v>60</v>
      </c>
      <c r="F198">
        <v>1.19</v>
      </c>
      <c r="G198">
        <v>1.06</v>
      </c>
      <c r="H198" t="s">
        <v>240</v>
      </c>
      <c r="I198" t="s">
        <v>57</v>
      </c>
    </row>
    <row r="199" spans="1:9" ht="12.75">
      <c r="A199">
        <v>136718</v>
      </c>
      <c r="B199" s="82" t="s">
        <v>311</v>
      </c>
      <c r="C199" s="25" t="s">
        <v>31</v>
      </c>
      <c r="D199" s="25" t="s">
        <v>190</v>
      </c>
      <c r="E199" s="25">
        <v>60</v>
      </c>
      <c r="F199">
        <v>1.38</v>
      </c>
      <c r="G199">
        <v>1.23</v>
      </c>
      <c r="H199" t="s">
        <v>240</v>
      </c>
      <c r="I199" t="s">
        <v>57</v>
      </c>
    </row>
    <row r="200" spans="1:9" ht="12.75">
      <c r="A200">
        <v>18335</v>
      </c>
      <c r="B200" s="82" t="s">
        <v>312</v>
      </c>
      <c r="C200" s="25" t="s">
        <v>31</v>
      </c>
      <c r="D200" s="25" t="s">
        <v>190</v>
      </c>
      <c r="E200" s="25">
        <v>60</v>
      </c>
      <c r="F200">
        <v>0.71</v>
      </c>
      <c r="G200">
        <v>0.63</v>
      </c>
      <c r="H200" t="s">
        <v>240</v>
      </c>
      <c r="I200" t="s">
        <v>57</v>
      </c>
    </row>
    <row r="201" spans="1:9" ht="12.75">
      <c r="A201">
        <v>136376</v>
      </c>
      <c r="B201" s="82" t="s">
        <v>397</v>
      </c>
      <c r="C201" s="25" t="s">
        <v>31</v>
      </c>
      <c r="D201" s="25" t="s">
        <v>190</v>
      </c>
      <c r="E201" s="25">
        <v>60</v>
      </c>
      <c r="F201">
        <v>1</v>
      </c>
      <c r="G201">
        <v>0.89</v>
      </c>
      <c r="H201" t="s">
        <v>240</v>
      </c>
      <c r="I201" t="s">
        <v>57</v>
      </c>
    </row>
    <row r="202" spans="1:9" ht="12.75">
      <c r="A202">
        <v>142594</v>
      </c>
      <c r="B202" s="82" t="s">
        <v>449</v>
      </c>
      <c r="C202" s="25" t="s">
        <v>28</v>
      </c>
      <c r="D202" s="25" t="s">
        <v>190</v>
      </c>
      <c r="E202" s="25">
        <v>40</v>
      </c>
      <c r="F202">
        <v>0.51</v>
      </c>
      <c r="G202">
        <v>0.46</v>
      </c>
      <c r="H202" t="s">
        <v>240</v>
      </c>
      <c r="I202" t="s">
        <v>57</v>
      </c>
    </row>
    <row r="203" spans="1:9" ht="12.75">
      <c r="A203">
        <v>164710</v>
      </c>
      <c r="B203" s="82" t="s">
        <v>394</v>
      </c>
      <c r="C203" s="25" t="s">
        <v>28</v>
      </c>
      <c r="D203" s="25" t="s">
        <v>190</v>
      </c>
      <c r="E203" s="25">
        <v>40</v>
      </c>
      <c r="F203">
        <v>0.78</v>
      </c>
      <c r="G203">
        <v>0.69</v>
      </c>
      <c r="H203" t="s">
        <v>240</v>
      </c>
      <c r="I203" t="s">
        <v>57</v>
      </c>
    </row>
    <row r="204" spans="1:9" ht="12.75">
      <c r="A204">
        <v>153569</v>
      </c>
      <c r="B204" s="82" t="s">
        <v>530</v>
      </c>
      <c r="C204" s="25" t="s">
        <v>28</v>
      </c>
      <c r="D204" s="25" t="s">
        <v>190</v>
      </c>
      <c r="E204" s="25">
        <v>40</v>
      </c>
      <c r="F204">
        <v>0.57</v>
      </c>
      <c r="G204">
        <v>0.51</v>
      </c>
      <c r="H204" t="s">
        <v>240</v>
      </c>
      <c r="I204" t="s">
        <v>57</v>
      </c>
    </row>
    <row r="205" spans="1:9" ht="12.75">
      <c r="A205">
        <v>161381</v>
      </c>
      <c r="B205" s="82" t="s">
        <v>531</v>
      </c>
      <c r="C205" s="25" t="s">
        <v>28</v>
      </c>
      <c r="D205" s="25" t="s">
        <v>190</v>
      </c>
      <c r="E205" s="25">
        <v>40</v>
      </c>
      <c r="F205">
        <v>0.62</v>
      </c>
      <c r="G205">
        <v>0.55</v>
      </c>
      <c r="H205" t="s">
        <v>240</v>
      </c>
      <c r="I205" t="s">
        <v>57</v>
      </c>
    </row>
    <row r="206" spans="1:9" ht="12.75">
      <c r="A206">
        <v>126648</v>
      </c>
      <c r="B206" s="82" t="s">
        <v>451</v>
      </c>
      <c r="C206" s="25" t="s">
        <v>28</v>
      </c>
      <c r="D206" s="25" t="s">
        <v>190</v>
      </c>
      <c r="E206" s="25">
        <v>40</v>
      </c>
      <c r="F206">
        <v>0.75</v>
      </c>
      <c r="G206">
        <v>0.67</v>
      </c>
      <c r="H206" t="s">
        <v>240</v>
      </c>
      <c r="I206" t="s">
        <v>57</v>
      </c>
    </row>
    <row r="207" spans="1:9" ht="12.75">
      <c r="A207">
        <v>134966</v>
      </c>
      <c r="B207" s="82" t="s">
        <v>452</v>
      </c>
      <c r="C207" s="25" t="s">
        <v>28</v>
      </c>
      <c r="D207" s="25" t="s">
        <v>190</v>
      </c>
      <c r="E207" s="25">
        <v>40</v>
      </c>
      <c r="F207">
        <v>0.5</v>
      </c>
      <c r="G207">
        <v>0.44</v>
      </c>
      <c r="H207" t="s">
        <v>240</v>
      </c>
      <c r="I207" t="s">
        <v>57</v>
      </c>
    </row>
    <row r="208" spans="1:9" ht="12.75">
      <c r="A208">
        <v>134965</v>
      </c>
      <c r="B208" s="82" t="s">
        <v>396</v>
      </c>
      <c r="C208" s="25" t="s">
        <v>28</v>
      </c>
      <c r="D208" s="25" t="s">
        <v>190</v>
      </c>
      <c r="E208" s="25">
        <v>40</v>
      </c>
      <c r="F208">
        <v>0.87</v>
      </c>
      <c r="G208">
        <v>0.77</v>
      </c>
      <c r="H208" t="s">
        <v>240</v>
      </c>
      <c r="I208" t="s">
        <v>57</v>
      </c>
    </row>
    <row r="209" spans="1:9" ht="12.75">
      <c r="A209">
        <v>18159</v>
      </c>
      <c r="B209" s="82" t="s">
        <v>243</v>
      </c>
      <c r="C209" s="25" t="s">
        <v>33</v>
      </c>
      <c r="D209" s="25" t="s">
        <v>190</v>
      </c>
      <c r="E209" s="25">
        <v>80</v>
      </c>
      <c r="F209">
        <v>2.36</v>
      </c>
      <c r="G209">
        <v>2.1</v>
      </c>
      <c r="H209" t="s">
        <v>244</v>
      </c>
      <c r="I209" t="s">
        <v>57</v>
      </c>
    </row>
    <row r="210" spans="1:9" ht="12.75">
      <c r="A210">
        <v>111607</v>
      </c>
      <c r="B210" s="82" t="s">
        <v>270</v>
      </c>
      <c r="C210" s="25" t="s">
        <v>33</v>
      </c>
      <c r="D210" s="25" t="s">
        <v>190</v>
      </c>
      <c r="E210" s="25">
        <v>80</v>
      </c>
      <c r="F210">
        <v>2.5</v>
      </c>
      <c r="G210">
        <v>2.22</v>
      </c>
      <c r="H210" t="s">
        <v>244</v>
      </c>
      <c r="I210" t="s">
        <v>57</v>
      </c>
    </row>
    <row r="211" spans="1:9" ht="12.75">
      <c r="A211">
        <v>104992</v>
      </c>
      <c r="B211" s="82" t="s">
        <v>245</v>
      </c>
      <c r="C211" s="25" t="s">
        <v>33</v>
      </c>
      <c r="D211" s="25" t="s">
        <v>190</v>
      </c>
      <c r="E211" s="25">
        <v>80</v>
      </c>
      <c r="F211">
        <v>1.53</v>
      </c>
      <c r="G211">
        <v>1.36</v>
      </c>
      <c r="H211" t="s">
        <v>244</v>
      </c>
      <c r="I211" t="s">
        <v>57</v>
      </c>
    </row>
    <row r="212" spans="1:9" ht="12.75">
      <c r="A212">
        <v>144635</v>
      </c>
      <c r="B212" s="82" t="s">
        <v>247</v>
      </c>
      <c r="C212" s="25" t="s">
        <v>33</v>
      </c>
      <c r="D212" s="25" t="s">
        <v>190</v>
      </c>
      <c r="E212" s="25">
        <v>80</v>
      </c>
      <c r="F212">
        <v>1.85</v>
      </c>
      <c r="G212">
        <v>1.65</v>
      </c>
      <c r="H212" t="s">
        <v>244</v>
      </c>
      <c r="I212" t="s">
        <v>57</v>
      </c>
    </row>
    <row r="213" spans="1:9" ht="12.75">
      <c r="A213">
        <v>10612</v>
      </c>
      <c r="B213" s="82" t="s">
        <v>532</v>
      </c>
      <c r="C213" s="25" t="s">
        <v>31</v>
      </c>
      <c r="D213" s="25" t="s">
        <v>190</v>
      </c>
      <c r="E213" s="25">
        <v>60</v>
      </c>
      <c r="F213">
        <v>1.31</v>
      </c>
      <c r="G213">
        <v>1.16</v>
      </c>
      <c r="H213" t="s">
        <v>244</v>
      </c>
      <c r="I213" t="s">
        <v>57</v>
      </c>
    </row>
    <row r="214" spans="1:9" ht="12.75">
      <c r="A214">
        <v>140624</v>
      </c>
      <c r="B214" s="82" t="s">
        <v>313</v>
      </c>
      <c r="C214" s="25" t="s">
        <v>31</v>
      </c>
      <c r="D214" s="25" t="s">
        <v>190</v>
      </c>
      <c r="E214" s="25">
        <v>60</v>
      </c>
      <c r="F214">
        <v>1.05</v>
      </c>
      <c r="G214">
        <v>0.93</v>
      </c>
      <c r="H214" t="s">
        <v>244</v>
      </c>
      <c r="I214" t="s">
        <v>57</v>
      </c>
    </row>
    <row r="215" spans="1:9" ht="12.75">
      <c r="A215">
        <v>104949</v>
      </c>
      <c r="B215" s="82" t="s">
        <v>314</v>
      </c>
      <c r="C215" s="25" t="s">
        <v>31</v>
      </c>
      <c r="D215" s="25" t="s">
        <v>190</v>
      </c>
      <c r="E215" s="25">
        <v>60</v>
      </c>
      <c r="F215">
        <v>1.41</v>
      </c>
      <c r="G215">
        <v>1.25</v>
      </c>
      <c r="H215" t="s">
        <v>244</v>
      </c>
      <c r="I215" t="s">
        <v>57</v>
      </c>
    </row>
    <row r="216" spans="1:9" ht="12.75">
      <c r="A216">
        <v>130042</v>
      </c>
      <c r="B216" s="82" t="s">
        <v>315</v>
      </c>
      <c r="C216" s="25" t="s">
        <v>31</v>
      </c>
      <c r="D216" s="25" t="s">
        <v>190</v>
      </c>
      <c r="E216" s="25">
        <v>60</v>
      </c>
      <c r="F216">
        <v>1.27</v>
      </c>
      <c r="G216">
        <v>1.13</v>
      </c>
      <c r="H216" t="s">
        <v>244</v>
      </c>
      <c r="I216" t="s">
        <v>57</v>
      </c>
    </row>
    <row r="217" spans="1:9" ht="12.75">
      <c r="A217">
        <v>18515</v>
      </c>
      <c r="B217" s="82" t="s">
        <v>316</v>
      </c>
      <c r="C217" s="25" t="s">
        <v>31</v>
      </c>
      <c r="D217" s="25" t="s">
        <v>190</v>
      </c>
      <c r="E217" s="25">
        <v>60</v>
      </c>
      <c r="F217">
        <v>1.17</v>
      </c>
      <c r="G217">
        <v>1.04</v>
      </c>
      <c r="H217" t="s">
        <v>244</v>
      </c>
      <c r="I217" t="s">
        <v>57</v>
      </c>
    </row>
    <row r="218" spans="1:9" ht="12.75">
      <c r="A218">
        <v>150347</v>
      </c>
      <c r="B218" s="82" t="s">
        <v>317</v>
      </c>
      <c r="C218" s="25" t="s">
        <v>31</v>
      </c>
      <c r="D218" s="25" t="s">
        <v>190</v>
      </c>
      <c r="E218" s="25">
        <v>60</v>
      </c>
      <c r="F218">
        <v>1.33</v>
      </c>
      <c r="G218">
        <v>1.18</v>
      </c>
      <c r="H218" t="s">
        <v>244</v>
      </c>
      <c r="I218" t="s">
        <v>57</v>
      </c>
    </row>
    <row r="219" spans="1:9" ht="12.75">
      <c r="A219">
        <v>18490</v>
      </c>
      <c r="B219" s="82" t="s">
        <v>318</v>
      </c>
      <c r="C219" s="25" t="s">
        <v>31</v>
      </c>
      <c r="D219" s="25" t="s">
        <v>190</v>
      </c>
      <c r="E219" s="25">
        <v>60</v>
      </c>
      <c r="F219">
        <v>1.26</v>
      </c>
      <c r="G219">
        <v>1.12</v>
      </c>
      <c r="H219" t="s">
        <v>244</v>
      </c>
      <c r="I219" t="s">
        <v>57</v>
      </c>
    </row>
    <row r="220" spans="1:9" ht="12.75">
      <c r="A220">
        <v>18947</v>
      </c>
      <c r="B220" s="82" t="s">
        <v>319</v>
      </c>
      <c r="C220" s="25" t="s">
        <v>31</v>
      </c>
      <c r="D220" s="25" t="s">
        <v>190</v>
      </c>
      <c r="E220" s="25">
        <v>60</v>
      </c>
      <c r="F220">
        <v>1.08</v>
      </c>
      <c r="G220">
        <v>0.96</v>
      </c>
      <c r="H220" t="s">
        <v>244</v>
      </c>
      <c r="I220" t="s">
        <v>57</v>
      </c>
    </row>
    <row r="221" spans="1:9" ht="12.75">
      <c r="A221">
        <v>18369</v>
      </c>
      <c r="B221" s="82" t="s">
        <v>401</v>
      </c>
      <c r="C221" s="25" t="s">
        <v>31</v>
      </c>
      <c r="D221" s="25" t="s">
        <v>190</v>
      </c>
      <c r="E221" s="25">
        <v>60</v>
      </c>
      <c r="F221">
        <v>1.04</v>
      </c>
      <c r="G221">
        <v>0.93</v>
      </c>
      <c r="H221" t="s">
        <v>244</v>
      </c>
      <c r="I221" t="s">
        <v>57</v>
      </c>
    </row>
    <row r="222" spans="1:9" ht="12.75">
      <c r="A222">
        <v>125665</v>
      </c>
      <c r="B222" s="82" t="s">
        <v>320</v>
      </c>
      <c r="C222" s="25" t="s">
        <v>31</v>
      </c>
      <c r="D222" s="25" t="s">
        <v>190</v>
      </c>
      <c r="E222" s="25">
        <v>60</v>
      </c>
      <c r="F222">
        <v>1.31</v>
      </c>
      <c r="G222">
        <v>1.17</v>
      </c>
      <c r="H222" t="s">
        <v>244</v>
      </c>
      <c r="I222" t="s">
        <v>57</v>
      </c>
    </row>
    <row r="223" spans="1:9" ht="12.75">
      <c r="A223">
        <v>18368</v>
      </c>
      <c r="B223" s="82" t="s">
        <v>400</v>
      </c>
      <c r="C223" s="25" t="s">
        <v>28</v>
      </c>
      <c r="D223" s="25" t="s">
        <v>190</v>
      </c>
      <c r="E223" s="25">
        <v>40</v>
      </c>
      <c r="F223">
        <v>0.81</v>
      </c>
      <c r="G223">
        <v>0.72</v>
      </c>
      <c r="H223" t="s">
        <v>244</v>
      </c>
      <c r="I223" t="s">
        <v>57</v>
      </c>
    </row>
    <row r="224" spans="1:9" ht="12.75">
      <c r="A224">
        <v>18385</v>
      </c>
      <c r="B224" s="82" t="s">
        <v>484</v>
      </c>
      <c r="C224" s="25" t="s">
        <v>28</v>
      </c>
      <c r="D224" s="25" t="s">
        <v>190</v>
      </c>
      <c r="E224" s="25">
        <v>40</v>
      </c>
      <c r="F224">
        <v>0.9</v>
      </c>
      <c r="G224">
        <v>0.8</v>
      </c>
      <c r="H224" t="s">
        <v>244</v>
      </c>
      <c r="I224" t="s">
        <v>57</v>
      </c>
    </row>
    <row r="225" spans="1:9" ht="12.75">
      <c r="A225">
        <v>145888</v>
      </c>
      <c r="B225" s="82" t="s">
        <v>453</v>
      </c>
      <c r="C225" s="25" t="s">
        <v>28</v>
      </c>
      <c r="D225" s="25" t="s">
        <v>190</v>
      </c>
      <c r="E225" s="25">
        <v>40</v>
      </c>
      <c r="F225">
        <v>0.57</v>
      </c>
      <c r="G225">
        <v>0.51</v>
      </c>
      <c r="H225" t="s">
        <v>244</v>
      </c>
      <c r="I225" t="s">
        <v>57</v>
      </c>
    </row>
    <row r="226" spans="1:9" ht="12.75">
      <c r="A226">
        <v>155859</v>
      </c>
      <c r="B226" s="82" t="s">
        <v>454</v>
      </c>
      <c r="C226" s="25" t="s">
        <v>28</v>
      </c>
      <c r="D226" s="25" t="s">
        <v>190</v>
      </c>
      <c r="E226" s="25">
        <v>40</v>
      </c>
      <c r="F226">
        <v>0.67</v>
      </c>
      <c r="G226">
        <v>0.59</v>
      </c>
      <c r="H226" t="s">
        <v>244</v>
      </c>
      <c r="I226" t="s">
        <v>57</v>
      </c>
    </row>
    <row r="227" spans="1:9" ht="12.75">
      <c r="A227">
        <v>12934</v>
      </c>
      <c r="B227" s="82" t="s">
        <v>162</v>
      </c>
      <c r="C227" s="25" t="s">
        <v>33</v>
      </c>
      <c r="D227" s="25" t="s">
        <v>190</v>
      </c>
      <c r="E227" s="25">
        <v>80</v>
      </c>
      <c r="F227">
        <v>1.87</v>
      </c>
      <c r="G227">
        <v>1.66</v>
      </c>
      <c r="H227" t="s">
        <v>24</v>
      </c>
      <c r="I227" t="s">
        <v>57</v>
      </c>
    </row>
    <row r="228" spans="1:9" ht="12.75">
      <c r="A228">
        <v>131974</v>
      </c>
      <c r="B228" s="82" t="s">
        <v>98</v>
      </c>
      <c r="C228" s="25" t="s">
        <v>31</v>
      </c>
      <c r="D228" s="25" t="s">
        <v>190</v>
      </c>
      <c r="E228" s="25">
        <v>60</v>
      </c>
      <c r="F228">
        <v>1.2</v>
      </c>
      <c r="G228">
        <v>1.07</v>
      </c>
      <c r="H228" t="s">
        <v>24</v>
      </c>
      <c r="I228" t="s">
        <v>57</v>
      </c>
    </row>
    <row r="229" spans="1:9" ht="12.75">
      <c r="A229">
        <v>18895</v>
      </c>
      <c r="B229" s="82" t="s">
        <v>80</v>
      </c>
      <c r="C229" s="25" t="s">
        <v>31</v>
      </c>
      <c r="D229" s="25" t="s">
        <v>190</v>
      </c>
      <c r="E229" s="25">
        <v>60</v>
      </c>
      <c r="F229">
        <v>1.48</v>
      </c>
      <c r="G229">
        <v>1.31</v>
      </c>
      <c r="H229" t="s">
        <v>24</v>
      </c>
      <c r="I229" t="s">
        <v>57</v>
      </c>
    </row>
    <row r="230" spans="1:9" ht="12.75">
      <c r="A230">
        <v>18871</v>
      </c>
      <c r="B230" s="82" t="s">
        <v>100</v>
      </c>
      <c r="C230" s="25" t="s">
        <v>31</v>
      </c>
      <c r="D230" s="25" t="s">
        <v>190</v>
      </c>
      <c r="E230" s="25">
        <v>60</v>
      </c>
      <c r="F230">
        <v>0.86</v>
      </c>
      <c r="G230">
        <v>0.77</v>
      </c>
      <c r="H230" t="s">
        <v>24</v>
      </c>
      <c r="I230" t="s">
        <v>57</v>
      </c>
    </row>
    <row r="231" spans="1:9" ht="12.75">
      <c r="A231">
        <v>105914</v>
      </c>
      <c r="B231" s="82" t="s">
        <v>81</v>
      </c>
      <c r="C231" s="25" t="s">
        <v>31</v>
      </c>
      <c r="D231" s="25" t="s">
        <v>190</v>
      </c>
      <c r="E231" s="25">
        <v>60</v>
      </c>
      <c r="F231">
        <v>1.5</v>
      </c>
      <c r="G231">
        <v>1.33</v>
      </c>
      <c r="H231" t="s">
        <v>24</v>
      </c>
      <c r="I231" t="s">
        <v>57</v>
      </c>
    </row>
    <row r="232" spans="1:9" ht="12.75">
      <c r="A232">
        <v>18999</v>
      </c>
      <c r="B232" s="82" t="s">
        <v>105</v>
      </c>
      <c r="C232" s="25" t="s">
        <v>31</v>
      </c>
      <c r="D232" s="25" t="s">
        <v>190</v>
      </c>
      <c r="E232" s="25">
        <v>60</v>
      </c>
      <c r="F232">
        <v>1.02</v>
      </c>
      <c r="G232">
        <v>0.9</v>
      </c>
      <c r="H232" t="s">
        <v>24</v>
      </c>
      <c r="I232" t="s">
        <v>57</v>
      </c>
    </row>
    <row r="233" spans="1:9" ht="12.75">
      <c r="A233">
        <v>100179</v>
      </c>
      <c r="B233" s="82" t="s">
        <v>87</v>
      </c>
      <c r="C233" s="25" t="s">
        <v>31</v>
      </c>
      <c r="D233" s="25" t="s">
        <v>190</v>
      </c>
      <c r="E233" s="25">
        <v>60</v>
      </c>
      <c r="F233">
        <v>1.69</v>
      </c>
      <c r="G233">
        <v>1.51</v>
      </c>
      <c r="H233" t="s">
        <v>24</v>
      </c>
      <c r="I233" t="s">
        <v>57</v>
      </c>
    </row>
    <row r="234" spans="1:9" ht="12.75">
      <c r="A234">
        <v>128975</v>
      </c>
      <c r="B234" s="82" t="s">
        <v>321</v>
      </c>
      <c r="C234" s="25" t="s">
        <v>31</v>
      </c>
      <c r="D234" s="25" t="s">
        <v>190</v>
      </c>
      <c r="E234" s="25">
        <v>60</v>
      </c>
      <c r="F234">
        <v>1.52</v>
      </c>
      <c r="G234">
        <v>1.36</v>
      </c>
      <c r="H234" t="s">
        <v>24</v>
      </c>
      <c r="I234" t="s">
        <v>57</v>
      </c>
    </row>
    <row r="235" spans="1:9" ht="12.75">
      <c r="A235">
        <v>18191</v>
      </c>
      <c r="B235" s="82" t="s">
        <v>89</v>
      </c>
      <c r="C235" s="25" t="s">
        <v>31</v>
      </c>
      <c r="D235" s="25" t="s">
        <v>190</v>
      </c>
      <c r="E235" s="25">
        <v>60</v>
      </c>
      <c r="F235">
        <v>1.26</v>
      </c>
      <c r="G235">
        <v>1.12</v>
      </c>
      <c r="H235" t="s">
        <v>24</v>
      </c>
      <c r="I235" t="s">
        <v>57</v>
      </c>
    </row>
    <row r="236" spans="1:9" ht="12.75">
      <c r="A236">
        <v>18446</v>
      </c>
      <c r="B236" s="82" t="s">
        <v>114</v>
      </c>
      <c r="C236" s="25" t="s">
        <v>31</v>
      </c>
      <c r="D236" s="25" t="s">
        <v>190</v>
      </c>
      <c r="E236" s="25">
        <v>60</v>
      </c>
      <c r="F236">
        <v>0.89</v>
      </c>
      <c r="G236">
        <v>0.79</v>
      </c>
      <c r="H236" t="s">
        <v>24</v>
      </c>
      <c r="I236" t="s">
        <v>57</v>
      </c>
    </row>
    <row r="237" spans="1:9" ht="12.75">
      <c r="A237">
        <v>131975</v>
      </c>
      <c r="B237" s="82" t="s">
        <v>90</v>
      </c>
      <c r="C237" s="25" t="s">
        <v>31</v>
      </c>
      <c r="D237" s="25" t="s">
        <v>190</v>
      </c>
      <c r="E237" s="25">
        <v>60</v>
      </c>
      <c r="F237">
        <v>1.33</v>
      </c>
      <c r="G237">
        <v>1.18</v>
      </c>
      <c r="H237" t="s">
        <v>24</v>
      </c>
      <c r="I237" t="s">
        <v>57</v>
      </c>
    </row>
    <row r="238" spans="1:9" ht="12.75">
      <c r="A238">
        <v>137994</v>
      </c>
      <c r="B238" s="82" t="s">
        <v>404</v>
      </c>
      <c r="C238" s="25" t="s">
        <v>31</v>
      </c>
      <c r="D238" s="25" t="s">
        <v>190</v>
      </c>
      <c r="E238" s="25">
        <v>60</v>
      </c>
      <c r="F238">
        <v>1.09</v>
      </c>
      <c r="G238">
        <v>0.97</v>
      </c>
      <c r="H238" t="s">
        <v>24</v>
      </c>
      <c r="I238" t="s">
        <v>57</v>
      </c>
    </row>
    <row r="239" spans="1:9" ht="12.75">
      <c r="A239">
        <v>18447</v>
      </c>
      <c r="B239" s="82" t="s">
        <v>91</v>
      </c>
      <c r="C239" s="25" t="s">
        <v>31</v>
      </c>
      <c r="D239" s="25" t="s">
        <v>190</v>
      </c>
      <c r="E239" s="25">
        <v>60</v>
      </c>
      <c r="F239">
        <v>1.24</v>
      </c>
      <c r="G239">
        <v>1.1</v>
      </c>
      <c r="H239" t="s">
        <v>24</v>
      </c>
      <c r="I239" t="s">
        <v>57</v>
      </c>
    </row>
    <row r="240" spans="1:9" ht="12.75">
      <c r="A240">
        <v>145088</v>
      </c>
      <c r="B240" s="82" t="s">
        <v>73</v>
      </c>
      <c r="C240" s="25" t="s">
        <v>31</v>
      </c>
      <c r="D240" s="25" t="s">
        <v>190</v>
      </c>
      <c r="E240" s="25">
        <v>60</v>
      </c>
      <c r="F240">
        <v>1.55</v>
      </c>
      <c r="G240">
        <v>1.38</v>
      </c>
      <c r="H240" t="s">
        <v>24</v>
      </c>
      <c r="I240" t="s">
        <v>57</v>
      </c>
    </row>
    <row r="241" spans="1:9" ht="12.75">
      <c r="A241">
        <v>145087</v>
      </c>
      <c r="B241" s="82" t="s">
        <v>118</v>
      </c>
      <c r="C241" s="25" t="s">
        <v>31</v>
      </c>
      <c r="D241" s="25" t="s">
        <v>190</v>
      </c>
      <c r="E241" s="25">
        <v>60</v>
      </c>
      <c r="F241">
        <v>0.97</v>
      </c>
      <c r="G241">
        <v>0.86</v>
      </c>
      <c r="H241" t="s">
        <v>24</v>
      </c>
      <c r="I241" t="s">
        <v>57</v>
      </c>
    </row>
    <row r="242" spans="1:9" ht="12.75">
      <c r="A242">
        <v>18983</v>
      </c>
      <c r="B242" s="82" t="s">
        <v>74</v>
      </c>
      <c r="C242" s="25" t="s">
        <v>31</v>
      </c>
      <c r="D242" s="25" t="s">
        <v>190</v>
      </c>
      <c r="E242" s="25">
        <v>60</v>
      </c>
      <c r="F242">
        <v>1.6</v>
      </c>
      <c r="G242">
        <v>1.42</v>
      </c>
      <c r="H242" t="s">
        <v>24</v>
      </c>
      <c r="I242" t="s">
        <v>57</v>
      </c>
    </row>
    <row r="243" spans="1:9" ht="12.75">
      <c r="A243">
        <v>101815</v>
      </c>
      <c r="B243" s="82" t="s">
        <v>96</v>
      </c>
      <c r="C243" s="25" t="s">
        <v>31</v>
      </c>
      <c r="D243" s="25" t="s">
        <v>190</v>
      </c>
      <c r="E243" s="25">
        <v>60</v>
      </c>
      <c r="F243">
        <v>1.47</v>
      </c>
      <c r="G243">
        <v>1.31</v>
      </c>
      <c r="H243" t="s">
        <v>24</v>
      </c>
      <c r="I243" t="s">
        <v>57</v>
      </c>
    </row>
    <row r="244" spans="1:9" ht="12.75">
      <c r="A244">
        <v>19272</v>
      </c>
      <c r="B244" s="82" t="s">
        <v>77</v>
      </c>
      <c r="C244" s="25" t="s">
        <v>31</v>
      </c>
      <c r="D244" s="25" t="s">
        <v>190</v>
      </c>
      <c r="E244" s="25">
        <v>60</v>
      </c>
      <c r="F244">
        <v>1.53</v>
      </c>
      <c r="G244">
        <v>1.36</v>
      </c>
      <c r="H244" t="s">
        <v>24</v>
      </c>
      <c r="I244" t="s">
        <v>57</v>
      </c>
    </row>
    <row r="245" spans="1:9" ht="12.75">
      <c r="A245">
        <v>114923</v>
      </c>
      <c r="B245" s="82" t="s">
        <v>99</v>
      </c>
      <c r="C245" s="25" t="s">
        <v>28</v>
      </c>
      <c r="D245" s="25" t="s">
        <v>190</v>
      </c>
      <c r="E245" s="25">
        <v>40</v>
      </c>
      <c r="F245">
        <v>0.85</v>
      </c>
      <c r="G245">
        <v>0.75</v>
      </c>
      <c r="H245" t="s">
        <v>24</v>
      </c>
      <c r="I245" t="s">
        <v>57</v>
      </c>
    </row>
    <row r="246" spans="1:9" ht="12.75">
      <c r="A246">
        <v>142609</v>
      </c>
      <c r="B246" s="82" t="s">
        <v>103</v>
      </c>
      <c r="C246" s="25" t="s">
        <v>28</v>
      </c>
      <c r="D246" s="25" t="s">
        <v>190</v>
      </c>
      <c r="E246" s="25">
        <v>40</v>
      </c>
      <c r="F246">
        <v>0.91</v>
      </c>
      <c r="G246">
        <v>0.81</v>
      </c>
      <c r="H246" t="s">
        <v>24</v>
      </c>
      <c r="I246" t="s">
        <v>57</v>
      </c>
    </row>
    <row r="247" spans="1:9" ht="12.75">
      <c r="A247">
        <v>101812</v>
      </c>
      <c r="B247" s="82" t="s">
        <v>163</v>
      </c>
      <c r="C247" s="25" t="s">
        <v>28</v>
      </c>
      <c r="D247" s="25" t="s">
        <v>190</v>
      </c>
      <c r="E247" s="25">
        <v>40</v>
      </c>
      <c r="F247">
        <v>0.74</v>
      </c>
      <c r="G247">
        <v>0.66</v>
      </c>
      <c r="H247" t="s">
        <v>24</v>
      </c>
      <c r="I247" t="s">
        <v>57</v>
      </c>
    </row>
    <row r="248" spans="1:9" ht="12.75">
      <c r="A248">
        <v>163528</v>
      </c>
      <c r="B248" s="82" t="s">
        <v>402</v>
      </c>
      <c r="C248" s="25" t="s">
        <v>28</v>
      </c>
      <c r="D248" s="25" t="s">
        <v>190</v>
      </c>
      <c r="E248" s="25">
        <v>40</v>
      </c>
      <c r="F248">
        <v>0.92</v>
      </c>
      <c r="G248">
        <v>0.82</v>
      </c>
      <c r="H248" t="s">
        <v>24</v>
      </c>
      <c r="I248" t="s">
        <v>57</v>
      </c>
    </row>
    <row r="249" spans="1:9" ht="12.75">
      <c r="A249">
        <v>166336</v>
      </c>
      <c r="B249" s="82" t="s">
        <v>403</v>
      </c>
      <c r="C249" s="25" t="s">
        <v>28</v>
      </c>
      <c r="D249" s="25" t="s">
        <v>190</v>
      </c>
      <c r="E249" s="25">
        <v>40</v>
      </c>
      <c r="F249">
        <v>0.69</v>
      </c>
      <c r="G249">
        <v>0.61</v>
      </c>
      <c r="H249" t="s">
        <v>24</v>
      </c>
      <c r="I249" t="s">
        <v>57</v>
      </c>
    </row>
    <row r="250" spans="1:9" ht="12.75">
      <c r="A250">
        <v>147061</v>
      </c>
      <c r="B250" s="82" t="s">
        <v>456</v>
      </c>
      <c r="C250" s="25" t="s">
        <v>28</v>
      </c>
      <c r="D250" s="25" t="s">
        <v>190</v>
      </c>
      <c r="E250" s="25">
        <v>40</v>
      </c>
      <c r="F250">
        <v>0.26</v>
      </c>
      <c r="G250">
        <v>0.23</v>
      </c>
      <c r="H250" t="s">
        <v>24</v>
      </c>
      <c r="I250" t="s">
        <v>57</v>
      </c>
    </row>
    <row r="251" spans="1:9" ht="12.75">
      <c r="A251" s="46">
        <v>18162</v>
      </c>
      <c r="B251" s="77" t="s">
        <v>112</v>
      </c>
      <c r="C251" s="48" t="s">
        <v>28</v>
      </c>
      <c r="D251" s="48" t="s">
        <v>188</v>
      </c>
      <c r="E251" s="48">
        <v>40</v>
      </c>
      <c r="F251" s="46">
        <v>0.92</v>
      </c>
      <c r="G251" s="46"/>
      <c r="H251" s="46" t="s">
        <v>24</v>
      </c>
      <c r="I251" s="46" t="s">
        <v>57</v>
      </c>
    </row>
    <row r="252" spans="1:9" ht="12.75">
      <c r="A252">
        <v>149771</v>
      </c>
      <c r="B252" s="82" t="s">
        <v>458</v>
      </c>
      <c r="C252" s="25" t="s">
        <v>28</v>
      </c>
      <c r="D252" s="25" t="s">
        <v>190</v>
      </c>
      <c r="E252" s="25">
        <v>40</v>
      </c>
      <c r="F252">
        <v>0.47</v>
      </c>
      <c r="G252">
        <v>0.42</v>
      </c>
      <c r="H252" t="s">
        <v>24</v>
      </c>
      <c r="I252" t="s">
        <v>57</v>
      </c>
    </row>
    <row r="253" spans="1:9" ht="12.75">
      <c r="A253">
        <v>128970</v>
      </c>
      <c r="B253" s="82" t="s">
        <v>116</v>
      </c>
      <c r="C253" s="25" t="s">
        <v>28</v>
      </c>
      <c r="D253" s="25" t="s">
        <v>190</v>
      </c>
      <c r="E253" s="25">
        <v>40</v>
      </c>
      <c r="F253">
        <v>0.57</v>
      </c>
      <c r="G253">
        <v>0.5</v>
      </c>
      <c r="H253" t="s">
        <v>24</v>
      </c>
      <c r="I253" t="s">
        <v>57</v>
      </c>
    </row>
    <row r="254" spans="1:9" ht="12.75">
      <c r="A254">
        <v>18504</v>
      </c>
      <c r="B254" s="82" t="s">
        <v>533</v>
      </c>
      <c r="C254" s="25" t="s">
        <v>28</v>
      </c>
      <c r="D254" s="25" t="s">
        <v>190</v>
      </c>
      <c r="E254" s="25">
        <v>40</v>
      </c>
      <c r="F254">
        <v>0.86</v>
      </c>
      <c r="G254">
        <v>0.77</v>
      </c>
      <c r="H254" t="s">
        <v>24</v>
      </c>
      <c r="I254" t="s">
        <v>57</v>
      </c>
    </row>
    <row r="255" spans="1:9" ht="12.75">
      <c r="A255">
        <v>136363</v>
      </c>
      <c r="B255" s="82" t="s">
        <v>145</v>
      </c>
      <c r="C255" s="25" t="s">
        <v>28</v>
      </c>
      <c r="D255" s="25" t="s">
        <v>190</v>
      </c>
      <c r="E255" s="25">
        <v>40</v>
      </c>
      <c r="F255">
        <v>0.5</v>
      </c>
      <c r="G255">
        <v>0.45</v>
      </c>
      <c r="H255" t="s">
        <v>24</v>
      </c>
      <c r="I255" t="s">
        <v>57</v>
      </c>
    </row>
    <row r="256" spans="1:9" ht="12.75">
      <c r="A256">
        <v>146599</v>
      </c>
      <c r="B256" s="82" t="s">
        <v>146</v>
      </c>
      <c r="C256" s="25" t="s">
        <v>28</v>
      </c>
      <c r="D256" s="25" t="s">
        <v>190</v>
      </c>
      <c r="E256" s="25">
        <v>40</v>
      </c>
      <c r="F256">
        <v>0.74</v>
      </c>
      <c r="G256">
        <v>0.66</v>
      </c>
      <c r="H256" t="s">
        <v>24</v>
      </c>
      <c r="I256" t="s">
        <v>57</v>
      </c>
    </row>
    <row r="257" spans="1:9" ht="12.75">
      <c r="A257">
        <v>18408</v>
      </c>
      <c r="B257" s="82" t="s">
        <v>209</v>
      </c>
      <c r="C257" s="25" t="s">
        <v>38</v>
      </c>
      <c r="D257" s="25" t="s">
        <v>190</v>
      </c>
      <c r="E257" s="25"/>
      <c r="F257" t="s">
        <v>207</v>
      </c>
      <c r="G257">
        <v>9.88</v>
      </c>
      <c r="H257" t="s">
        <v>205</v>
      </c>
      <c r="I257" t="s">
        <v>57</v>
      </c>
    </row>
    <row r="258" spans="1:9" ht="12.75">
      <c r="A258">
        <v>18375</v>
      </c>
      <c r="B258" s="82" t="s">
        <v>215</v>
      </c>
      <c r="C258" s="25" t="s">
        <v>38</v>
      </c>
      <c r="D258" s="25" t="s">
        <v>190</v>
      </c>
      <c r="E258" s="25"/>
      <c r="F258" t="s">
        <v>207</v>
      </c>
      <c r="G258">
        <v>5.5</v>
      </c>
      <c r="H258" t="s">
        <v>205</v>
      </c>
      <c r="I258" t="s">
        <v>57</v>
      </c>
    </row>
    <row r="259" spans="1:9" ht="12.75">
      <c r="A259">
        <v>18378</v>
      </c>
      <c r="B259" s="82" t="s">
        <v>486</v>
      </c>
      <c r="C259" s="25" t="s">
        <v>38</v>
      </c>
      <c r="D259" s="25" t="s">
        <v>190</v>
      </c>
      <c r="E259" s="25"/>
      <c r="F259" t="s">
        <v>207</v>
      </c>
      <c r="G259">
        <v>5.63</v>
      </c>
      <c r="H259" t="s">
        <v>205</v>
      </c>
      <c r="I259" t="s">
        <v>57</v>
      </c>
    </row>
    <row r="260" spans="1:9" ht="12.75">
      <c r="A260">
        <v>18820</v>
      </c>
      <c r="B260" s="82" t="s">
        <v>238</v>
      </c>
      <c r="C260" s="25" t="s">
        <v>25</v>
      </c>
      <c r="D260" s="25" t="s">
        <v>190</v>
      </c>
      <c r="E260" s="25">
        <v>100</v>
      </c>
      <c r="F260" t="s">
        <v>207</v>
      </c>
      <c r="G260">
        <v>3.13</v>
      </c>
      <c r="H260" t="s">
        <v>205</v>
      </c>
      <c r="I260" t="s">
        <v>57</v>
      </c>
    </row>
    <row r="261" spans="1:9" ht="12.75">
      <c r="A261">
        <v>111619</v>
      </c>
      <c r="B261" s="82" t="s">
        <v>216</v>
      </c>
      <c r="C261" s="25" t="s">
        <v>25</v>
      </c>
      <c r="D261" s="25" t="s">
        <v>190</v>
      </c>
      <c r="E261" s="25">
        <v>100</v>
      </c>
      <c r="F261" t="s">
        <v>207</v>
      </c>
      <c r="G261">
        <v>4.6</v>
      </c>
      <c r="H261" t="s">
        <v>205</v>
      </c>
      <c r="I261" t="s">
        <v>57</v>
      </c>
    </row>
    <row r="262" spans="1:9" ht="12.75">
      <c r="A262">
        <v>122833</v>
      </c>
      <c r="B262" s="82" t="s">
        <v>485</v>
      </c>
      <c r="C262" s="25" t="s">
        <v>33</v>
      </c>
      <c r="D262" s="25" t="s">
        <v>190</v>
      </c>
      <c r="E262" s="25">
        <v>80</v>
      </c>
      <c r="F262">
        <v>1.95</v>
      </c>
      <c r="G262">
        <v>1.74</v>
      </c>
      <c r="H262" t="s">
        <v>205</v>
      </c>
      <c r="I262" t="s">
        <v>57</v>
      </c>
    </row>
    <row r="263" spans="1:9" ht="12.75">
      <c r="A263">
        <v>111373</v>
      </c>
      <c r="B263" s="82" t="s">
        <v>235</v>
      </c>
      <c r="C263" s="25" t="s">
        <v>33</v>
      </c>
      <c r="D263" s="25" t="s">
        <v>190</v>
      </c>
      <c r="E263" s="25">
        <v>80</v>
      </c>
      <c r="F263">
        <v>2.25</v>
      </c>
      <c r="G263">
        <v>2</v>
      </c>
      <c r="H263" t="s">
        <v>205</v>
      </c>
      <c r="I263" t="s">
        <v>57</v>
      </c>
    </row>
    <row r="264" spans="1:9" ht="12.75">
      <c r="A264">
        <v>18379</v>
      </c>
      <c r="B264" s="82" t="s">
        <v>236</v>
      </c>
      <c r="C264" s="25" t="s">
        <v>33</v>
      </c>
      <c r="D264" s="25" t="s">
        <v>190</v>
      </c>
      <c r="E264" s="25">
        <v>80</v>
      </c>
      <c r="F264">
        <v>2.49</v>
      </c>
      <c r="G264">
        <v>2.21</v>
      </c>
      <c r="H264" t="s">
        <v>205</v>
      </c>
      <c r="I264" t="s">
        <v>57</v>
      </c>
    </row>
    <row r="265" spans="1:9" ht="12.75">
      <c r="A265">
        <v>120233</v>
      </c>
      <c r="B265" s="82" t="s">
        <v>237</v>
      </c>
      <c r="C265" s="25" t="s">
        <v>33</v>
      </c>
      <c r="D265" s="25" t="s">
        <v>190</v>
      </c>
      <c r="E265" s="25">
        <v>80</v>
      </c>
      <c r="F265">
        <v>1.91</v>
      </c>
      <c r="G265">
        <v>1.7</v>
      </c>
      <c r="H265" t="s">
        <v>205</v>
      </c>
      <c r="I265" t="s">
        <v>57</v>
      </c>
    </row>
    <row r="266" spans="1:9" ht="12.75">
      <c r="A266">
        <v>18506</v>
      </c>
      <c r="B266" s="82" t="s">
        <v>267</v>
      </c>
      <c r="C266" s="25" t="s">
        <v>33</v>
      </c>
      <c r="D266" s="25" t="s">
        <v>190</v>
      </c>
      <c r="E266" s="25">
        <v>80</v>
      </c>
      <c r="F266">
        <v>1.92</v>
      </c>
      <c r="G266">
        <v>1.71</v>
      </c>
      <c r="H266" t="s">
        <v>205</v>
      </c>
      <c r="I266" t="s">
        <v>57</v>
      </c>
    </row>
    <row r="267" spans="1:9" ht="12.75">
      <c r="A267">
        <v>123393</v>
      </c>
      <c r="B267" s="82" t="s">
        <v>302</v>
      </c>
      <c r="C267" s="25" t="s">
        <v>31</v>
      </c>
      <c r="D267" s="25" t="s">
        <v>190</v>
      </c>
      <c r="E267" s="25">
        <v>60</v>
      </c>
      <c r="F267">
        <v>1.7</v>
      </c>
      <c r="G267">
        <v>1.51</v>
      </c>
      <c r="H267" t="s">
        <v>205</v>
      </c>
      <c r="I267" t="s">
        <v>57</v>
      </c>
    </row>
    <row r="268" spans="1:9" ht="12.75">
      <c r="A268">
        <v>18448</v>
      </c>
      <c r="B268" s="82" t="s">
        <v>534</v>
      </c>
      <c r="C268" s="25" t="s">
        <v>31</v>
      </c>
      <c r="D268" s="25" t="s">
        <v>190</v>
      </c>
      <c r="E268" s="25">
        <v>60</v>
      </c>
      <c r="F268">
        <v>1.1</v>
      </c>
      <c r="G268">
        <v>0.98</v>
      </c>
      <c r="H268" t="s">
        <v>205</v>
      </c>
      <c r="I268" t="s">
        <v>57</v>
      </c>
    </row>
    <row r="269" spans="1:9" ht="12.75">
      <c r="A269" s="46">
        <v>111241</v>
      </c>
      <c r="B269" s="77" t="s">
        <v>469</v>
      </c>
      <c r="C269" s="48" t="s">
        <v>28</v>
      </c>
      <c r="D269" s="48" t="s">
        <v>188</v>
      </c>
      <c r="E269" s="48">
        <v>40</v>
      </c>
      <c r="F269" s="46"/>
      <c r="G269" s="46"/>
      <c r="H269" s="46" t="s">
        <v>205</v>
      </c>
      <c r="I269" s="117" t="s">
        <v>57</v>
      </c>
    </row>
    <row r="270" spans="1:9" ht="12.75">
      <c r="A270">
        <v>126632</v>
      </c>
      <c r="B270" s="82" t="s">
        <v>380</v>
      </c>
      <c r="C270" s="25" t="s">
        <v>31</v>
      </c>
      <c r="D270" s="25" t="s">
        <v>190</v>
      </c>
      <c r="E270" s="25">
        <v>60</v>
      </c>
      <c r="F270">
        <v>1.64</v>
      </c>
      <c r="G270">
        <v>1.46</v>
      </c>
      <c r="H270" t="s">
        <v>205</v>
      </c>
      <c r="I270" t="s">
        <v>57</v>
      </c>
    </row>
    <row r="271" spans="1:9" ht="12.75">
      <c r="A271">
        <v>19150</v>
      </c>
      <c r="B271" s="82" t="s">
        <v>266</v>
      </c>
      <c r="C271" s="25" t="s">
        <v>31</v>
      </c>
      <c r="D271" s="25" t="s">
        <v>190</v>
      </c>
      <c r="E271" s="25">
        <v>60</v>
      </c>
      <c r="F271">
        <v>1.58</v>
      </c>
      <c r="G271">
        <v>1.4</v>
      </c>
      <c r="H271" t="s">
        <v>205</v>
      </c>
      <c r="I271" t="s">
        <v>57</v>
      </c>
    </row>
    <row r="272" spans="1:9" ht="12.75">
      <c r="A272">
        <v>18963</v>
      </c>
      <c r="B272" s="82" t="s">
        <v>303</v>
      </c>
      <c r="C272" s="25" t="s">
        <v>31</v>
      </c>
      <c r="D272" s="25" t="s">
        <v>190</v>
      </c>
      <c r="E272" s="25">
        <v>60</v>
      </c>
      <c r="F272">
        <v>1.46</v>
      </c>
      <c r="G272">
        <v>1.3</v>
      </c>
      <c r="H272" t="s">
        <v>205</v>
      </c>
      <c r="I272" t="s">
        <v>57</v>
      </c>
    </row>
    <row r="273" spans="1:9" ht="12.75">
      <c r="A273">
        <v>18316</v>
      </c>
      <c r="B273" s="82" t="s">
        <v>304</v>
      </c>
      <c r="C273" s="25" t="s">
        <v>31</v>
      </c>
      <c r="D273" s="25" t="s">
        <v>190</v>
      </c>
      <c r="E273" s="25">
        <v>60</v>
      </c>
      <c r="F273">
        <v>1.29</v>
      </c>
      <c r="G273">
        <v>1.15</v>
      </c>
      <c r="H273" t="s">
        <v>205</v>
      </c>
      <c r="I273" t="s">
        <v>57</v>
      </c>
    </row>
    <row r="274" spans="1:9" ht="12.75">
      <c r="A274">
        <v>134193</v>
      </c>
      <c r="B274" s="82" t="s">
        <v>382</v>
      </c>
      <c r="C274" s="25" t="s">
        <v>31</v>
      </c>
      <c r="D274" s="25" t="s">
        <v>190</v>
      </c>
      <c r="E274" s="25">
        <v>60</v>
      </c>
      <c r="F274">
        <v>1.12</v>
      </c>
      <c r="G274">
        <v>1</v>
      </c>
      <c r="H274" t="s">
        <v>205</v>
      </c>
      <c r="I274" t="s">
        <v>57</v>
      </c>
    </row>
    <row r="275" spans="1:9" ht="12.75">
      <c r="A275">
        <v>160871</v>
      </c>
      <c r="B275" s="82" t="s">
        <v>384</v>
      </c>
      <c r="C275" s="25" t="s">
        <v>31</v>
      </c>
      <c r="D275" s="25" t="s">
        <v>190</v>
      </c>
      <c r="E275" s="25">
        <v>60</v>
      </c>
      <c r="F275">
        <v>1.02</v>
      </c>
      <c r="G275">
        <v>0.91</v>
      </c>
      <c r="H275" t="s">
        <v>205</v>
      </c>
      <c r="I275" t="s">
        <v>57</v>
      </c>
    </row>
    <row r="276" spans="1:9" ht="12.75">
      <c r="A276">
        <v>18323</v>
      </c>
      <c r="B276" s="82" t="s">
        <v>385</v>
      </c>
      <c r="C276" s="25" t="s">
        <v>31</v>
      </c>
      <c r="D276" s="25" t="s">
        <v>190</v>
      </c>
      <c r="E276" s="25">
        <v>60</v>
      </c>
      <c r="F276">
        <v>1.01</v>
      </c>
      <c r="G276">
        <v>0.9</v>
      </c>
      <c r="H276" t="s">
        <v>205</v>
      </c>
      <c r="I276" t="s">
        <v>57</v>
      </c>
    </row>
    <row r="277" spans="1:9" ht="12.75">
      <c r="A277">
        <v>18358</v>
      </c>
      <c r="B277" s="82" t="s">
        <v>306</v>
      </c>
      <c r="C277" s="25" t="s">
        <v>31</v>
      </c>
      <c r="D277" s="25" t="s">
        <v>190</v>
      </c>
      <c r="E277" s="25">
        <v>60</v>
      </c>
      <c r="F277">
        <v>0.92</v>
      </c>
      <c r="G277">
        <v>0.82</v>
      </c>
      <c r="H277" t="s">
        <v>205</v>
      </c>
      <c r="I277" t="s">
        <v>57</v>
      </c>
    </row>
    <row r="278" spans="1:9" ht="12.75">
      <c r="A278">
        <v>136727</v>
      </c>
      <c r="B278" s="82" t="s">
        <v>269</v>
      </c>
      <c r="C278" s="25" t="s">
        <v>31</v>
      </c>
      <c r="D278" s="25" t="s">
        <v>190</v>
      </c>
      <c r="E278" s="25">
        <v>60</v>
      </c>
      <c r="F278">
        <v>1.28</v>
      </c>
      <c r="G278">
        <v>1.14</v>
      </c>
      <c r="H278" t="s">
        <v>205</v>
      </c>
      <c r="I278" t="s">
        <v>57</v>
      </c>
    </row>
    <row r="279" spans="1:9" ht="12.75">
      <c r="A279">
        <v>120236</v>
      </c>
      <c r="B279" s="82" t="s">
        <v>307</v>
      </c>
      <c r="C279" s="25" t="s">
        <v>31</v>
      </c>
      <c r="D279" s="25" t="s">
        <v>190</v>
      </c>
      <c r="E279" s="25">
        <v>60</v>
      </c>
      <c r="F279">
        <v>1.41</v>
      </c>
      <c r="G279">
        <v>1.26</v>
      </c>
      <c r="H279" t="s">
        <v>205</v>
      </c>
      <c r="I279" t="s">
        <v>57</v>
      </c>
    </row>
    <row r="280" spans="1:9" ht="12.75">
      <c r="A280">
        <v>18340</v>
      </c>
      <c r="B280" s="82" t="s">
        <v>390</v>
      </c>
      <c r="C280" s="25" t="s">
        <v>31</v>
      </c>
      <c r="D280" s="25" t="s">
        <v>190</v>
      </c>
      <c r="E280" s="25">
        <v>60</v>
      </c>
      <c r="F280">
        <v>1.51</v>
      </c>
      <c r="G280">
        <v>1.34</v>
      </c>
      <c r="H280" t="s">
        <v>205</v>
      </c>
      <c r="I280" t="s">
        <v>57</v>
      </c>
    </row>
    <row r="281" spans="1:9" ht="12.75">
      <c r="A281">
        <v>161091</v>
      </c>
      <c r="B281" s="82" t="s">
        <v>379</v>
      </c>
      <c r="C281" s="25" t="s">
        <v>28</v>
      </c>
      <c r="D281" s="25" t="s">
        <v>190</v>
      </c>
      <c r="E281" s="25">
        <v>40</v>
      </c>
      <c r="F281">
        <v>0.92</v>
      </c>
      <c r="G281">
        <v>0.82</v>
      </c>
      <c r="H281" t="s">
        <v>205</v>
      </c>
      <c r="I281" t="s">
        <v>57</v>
      </c>
    </row>
    <row r="282" spans="1:9" ht="12.75">
      <c r="A282">
        <v>145495</v>
      </c>
      <c r="B282" s="82" t="s">
        <v>381</v>
      </c>
      <c r="C282" s="25" t="s">
        <v>28</v>
      </c>
      <c r="D282" s="25" t="s">
        <v>190</v>
      </c>
      <c r="E282" s="25">
        <v>40</v>
      </c>
      <c r="F282">
        <v>0.64</v>
      </c>
      <c r="G282">
        <v>0.57</v>
      </c>
      <c r="H282" t="s">
        <v>205</v>
      </c>
      <c r="I282" t="s">
        <v>57</v>
      </c>
    </row>
    <row r="283" spans="1:9" ht="12.75">
      <c r="A283">
        <v>111475</v>
      </c>
      <c r="B283" s="82" t="s">
        <v>268</v>
      </c>
      <c r="C283" s="25" t="s">
        <v>28</v>
      </c>
      <c r="D283" s="25" t="s">
        <v>190</v>
      </c>
      <c r="E283" s="25">
        <v>40</v>
      </c>
      <c r="F283">
        <v>0.94</v>
      </c>
      <c r="G283">
        <v>0.84</v>
      </c>
      <c r="H283" t="s">
        <v>205</v>
      </c>
      <c r="I283" t="s">
        <v>57</v>
      </c>
    </row>
    <row r="284" spans="1:9" ht="12.75">
      <c r="A284">
        <v>161466</v>
      </c>
      <c r="B284" s="82" t="s">
        <v>388</v>
      </c>
      <c r="C284" s="25" t="s">
        <v>28</v>
      </c>
      <c r="D284" s="25" t="s">
        <v>190</v>
      </c>
      <c r="E284" s="25">
        <v>40</v>
      </c>
      <c r="F284">
        <v>0.98</v>
      </c>
      <c r="G284">
        <v>0.87</v>
      </c>
      <c r="H284" t="s">
        <v>205</v>
      </c>
      <c r="I284" t="s">
        <v>57</v>
      </c>
    </row>
    <row r="285" spans="1:9" ht="12.75">
      <c r="A285">
        <v>17511</v>
      </c>
      <c r="B285" s="82" t="s">
        <v>389</v>
      </c>
      <c r="C285" s="25" t="s">
        <v>28</v>
      </c>
      <c r="D285" s="25" t="s">
        <v>190</v>
      </c>
      <c r="E285" s="25">
        <v>40</v>
      </c>
      <c r="F285">
        <v>0.72</v>
      </c>
      <c r="G285">
        <v>0.64</v>
      </c>
      <c r="H285" t="s">
        <v>205</v>
      </c>
      <c r="I285" t="s">
        <v>57</v>
      </c>
    </row>
    <row r="286" spans="1:9" ht="12.75">
      <c r="A286">
        <v>140655</v>
      </c>
      <c r="B286" s="82" t="s">
        <v>446</v>
      </c>
      <c r="C286" s="25" t="s">
        <v>28</v>
      </c>
      <c r="D286" s="25" t="s">
        <v>190</v>
      </c>
      <c r="E286" s="25">
        <v>40</v>
      </c>
      <c r="F286">
        <v>0.75</v>
      </c>
      <c r="G286">
        <v>0.67</v>
      </c>
      <c r="H286" t="s">
        <v>205</v>
      </c>
      <c r="I286" t="s">
        <v>57</v>
      </c>
    </row>
    <row r="287" spans="1:9" ht="12.75">
      <c r="A287">
        <v>151482</v>
      </c>
      <c r="B287" s="82" t="s">
        <v>391</v>
      </c>
      <c r="C287" s="25" t="s">
        <v>28</v>
      </c>
      <c r="D287" s="25" t="s">
        <v>190</v>
      </c>
      <c r="E287" s="25">
        <v>40</v>
      </c>
      <c r="F287">
        <v>0.91</v>
      </c>
      <c r="G287">
        <v>0.81</v>
      </c>
      <c r="H287" t="s">
        <v>205</v>
      </c>
      <c r="I287" t="s">
        <v>57</v>
      </c>
    </row>
    <row r="288" spans="1:9" ht="12.75">
      <c r="A288">
        <v>140635</v>
      </c>
      <c r="B288" s="82" t="s">
        <v>392</v>
      </c>
      <c r="C288" s="25" t="s">
        <v>28</v>
      </c>
      <c r="D288" s="25" t="s">
        <v>190</v>
      </c>
      <c r="E288" s="25">
        <v>40</v>
      </c>
      <c r="F288">
        <v>0.87</v>
      </c>
      <c r="G288">
        <v>0.77</v>
      </c>
      <c r="H288" t="s">
        <v>205</v>
      </c>
      <c r="I288" t="s">
        <v>57</v>
      </c>
    </row>
    <row r="289" spans="1:9" ht="12.75">
      <c r="A289">
        <v>18812</v>
      </c>
      <c r="B289" s="82" t="s">
        <v>487</v>
      </c>
      <c r="C289" s="25" t="s">
        <v>25</v>
      </c>
      <c r="D289" s="25" t="s">
        <v>190</v>
      </c>
      <c r="E289" s="25">
        <v>100</v>
      </c>
      <c r="F289" t="s">
        <v>207</v>
      </c>
      <c r="G289">
        <v>2.27</v>
      </c>
      <c r="H289" t="s">
        <v>249</v>
      </c>
      <c r="I289" t="s">
        <v>57</v>
      </c>
    </row>
    <row r="290" spans="1:9" ht="12.75">
      <c r="A290">
        <v>137441</v>
      </c>
      <c r="B290" s="82" t="s">
        <v>271</v>
      </c>
      <c r="C290" s="25" t="s">
        <v>33</v>
      </c>
      <c r="D290" s="25" t="s">
        <v>190</v>
      </c>
      <c r="E290" s="25">
        <v>80</v>
      </c>
      <c r="F290">
        <v>2.4</v>
      </c>
      <c r="G290">
        <v>2.14</v>
      </c>
      <c r="H290" t="s">
        <v>249</v>
      </c>
      <c r="I290" t="s">
        <v>57</v>
      </c>
    </row>
    <row r="291" spans="1:9" ht="12.75">
      <c r="A291">
        <v>134974</v>
      </c>
      <c r="B291" s="82" t="s">
        <v>272</v>
      </c>
      <c r="C291" s="25" t="s">
        <v>33</v>
      </c>
      <c r="D291" s="25" t="s">
        <v>190</v>
      </c>
      <c r="E291" s="25">
        <v>80</v>
      </c>
      <c r="F291">
        <v>2.14</v>
      </c>
      <c r="G291">
        <v>1.9</v>
      </c>
      <c r="H291" t="s">
        <v>249</v>
      </c>
      <c r="I291" t="s">
        <v>57</v>
      </c>
    </row>
    <row r="292" spans="1:9" ht="12.75">
      <c r="A292">
        <v>19135</v>
      </c>
      <c r="B292" s="82" t="s">
        <v>252</v>
      </c>
      <c r="C292" s="25" t="s">
        <v>33</v>
      </c>
      <c r="D292" s="25" t="s">
        <v>190</v>
      </c>
      <c r="E292" s="25">
        <v>80</v>
      </c>
      <c r="F292">
        <v>2.28</v>
      </c>
      <c r="G292">
        <v>2.03</v>
      </c>
      <c r="H292" t="s">
        <v>249</v>
      </c>
      <c r="I292" t="s">
        <v>57</v>
      </c>
    </row>
    <row r="293" spans="1:9" ht="12.75">
      <c r="A293">
        <v>18817</v>
      </c>
      <c r="B293" s="82" t="s">
        <v>322</v>
      </c>
      <c r="C293" s="25" t="s">
        <v>31</v>
      </c>
      <c r="D293" s="25" t="s">
        <v>190</v>
      </c>
      <c r="E293" s="25">
        <v>60</v>
      </c>
      <c r="F293">
        <v>1.08</v>
      </c>
      <c r="G293">
        <v>0.96</v>
      </c>
      <c r="H293" t="s">
        <v>249</v>
      </c>
      <c r="I293" t="s">
        <v>57</v>
      </c>
    </row>
    <row r="294" spans="1:9" ht="12.75">
      <c r="A294">
        <v>134195</v>
      </c>
      <c r="B294" s="82" t="s">
        <v>409</v>
      </c>
      <c r="C294" s="25" t="s">
        <v>31</v>
      </c>
      <c r="D294" s="25" t="s">
        <v>190</v>
      </c>
      <c r="E294" s="25">
        <v>60</v>
      </c>
      <c r="F294">
        <v>1.37</v>
      </c>
      <c r="G294">
        <v>1.22</v>
      </c>
      <c r="H294" t="s">
        <v>249</v>
      </c>
      <c r="I294" t="s">
        <v>57</v>
      </c>
    </row>
    <row r="295" spans="1:9" ht="12.75">
      <c r="A295">
        <v>18814</v>
      </c>
      <c r="B295" s="82" t="s">
        <v>248</v>
      </c>
      <c r="C295" s="25" t="s">
        <v>31</v>
      </c>
      <c r="D295" s="25" t="s">
        <v>190</v>
      </c>
      <c r="E295" s="25">
        <v>60</v>
      </c>
      <c r="F295">
        <v>1.51</v>
      </c>
      <c r="G295">
        <v>1.34</v>
      </c>
      <c r="H295" t="s">
        <v>249</v>
      </c>
      <c r="I295" t="s">
        <v>57</v>
      </c>
    </row>
    <row r="296" spans="1:9" ht="12.75">
      <c r="A296">
        <v>18909</v>
      </c>
      <c r="B296" s="82" t="s">
        <v>535</v>
      </c>
      <c r="C296" s="25" t="s">
        <v>31</v>
      </c>
      <c r="D296" s="25" t="s">
        <v>190</v>
      </c>
      <c r="E296" s="25">
        <v>60</v>
      </c>
      <c r="F296">
        <v>1.01</v>
      </c>
      <c r="G296">
        <v>0.9</v>
      </c>
      <c r="H296" t="s">
        <v>249</v>
      </c>
      <c r="I296" t="s">
        <v>57</v>
      </c>
    </row>
    <row r="297" spans="1:9" ht="12.75">
      <c r="A297">
        <v>155197</v>
      </c>
      <c r="B297" s="82" t="s">
        <v>406</v>
      </c>
      <c r="C297" s="25" t="s">
        <v>28</v>
      </c>
      <c r="D297" s="25" t="s">
        <v>190</v>
      </c>
      <c r="E297" s="25">
        <v>40</v>
      </c>
      <c r="F297">
        <v>0.92</v>
      </c>
      <c r="G297">
        <v>0.82</v>
      </c>
      <c r="H297" t="s">
        <v>249</v>
      </c>
      <c r="I297" t="s">
        <v>57</v>
      </c>
    </row>
    <row r="298" spans="1:9" ht="12.75">
      <c r="A298">
        <v>18911</v>
      </c>
      <c r="B298" s="82" t="s">
        <v>407</v>
      </c>
      <c r="C298" s="25" t="s">
        <v>28</v>
      </c>
      <c r="D298" s="25" t="s">
        <v>190</v>
      </c>
      <c r="E298" s="25">
        <v>40</v>
      </c>
      <c r="F298">
        <v>0.73</v>
      </c>
      <c r="G298">
        <v>0.65</v>
      </c>
      <c r="H298" t="s">
        <v>249</v>
      </c>
      <c r="I298" t="s">
        <v>57</v>
      </c>
    </row>
    <row r="299" spans="1:9" ht="12.75">
      <c r="A299">
        <v>120228</v>
      </c>
      <c r="B299" s="82" t="s">
        <v>462</v>
      </c>
      <c r="C299" s="25" t="s">
        <v>28</v>
      </c>
      <c r="D299" s="25" t="s">
        <v>190</v>
      </c>
      <c r="E299" s="25">
        <v>40</v>
      </c>
      <c r="F299">
        <v>0.55</v>
      </c>
      <c r="G299">
        <v>0.49</v>
      </c>
      <c r="H299" t="s">
        <v>249</v>
      </c>
      <c r="I299" t="s">
        <v>57</v>
      </c>
    </row>
    <row r="300" spans="1:9" ht="12.75">
      <c r="A300">
        <v>127572</v>
      </c>
      <c r="B300" s="82" t="s">
        <v>326</v>
      </c>
      <c r="C300" s="25" t="s">
        <v>33</v>
      </c>
      <c r="D300" s="25" t="s">
        <v>190</v>
      </c>
      <c r="E300" s="25">
        <v>80</v>
      </c>
      <c r="F300">
        <v>1.57</v>
      </c>
      <c r="G300">
        <v>1.4</v>
      </c>
      <c r="H300" t="s">
        <v>274</v>
      </c>
      <c r="I300" t="s">
        <v>57</v>
      </c>
    </row>
    <row r="301" spans="1:9" ht="12.75">
      <c r="A301">
        <v>115938</v>
      </c>
      <c r="B301" s="82" t="s">
        <v>488</v>
      </c>
      <c r="C301" s="25" t="s">
        <v>33</v>
      </c>
      <c r="D301" s="25" t="s">
        <v>190</v>
      </c>
      <c r="E301" s="25">
        <v>80</v>
      </c>
      <c r="F301">
        <v>1.96</v>
      </c>
      <c r="G301">
        <v>1.75</v>
      </c>
      <c r="H301" t="s">
        <v>274</v>
      </c>
      <c r="I301" t="s">
        <v>57</v>
      </c>
    </row>
    <row r="302" spans="1:9" ht="12.75">
      <c r="A302">
        <v>129592</v>
      </c>
      <c r="B302" s="82" t="s">
        <v>276</v>
      </c>
      <c r="C302" s="25" t="s">
        <v>33</v>
      </c>
      <c r="D302" s="25" t="s">
        <v>190</v>
      </c>
      <c r="E302" s="25">
        <v>80</v>
      </c>
      <c r="F302">
        <v>2.04</v>
      </c>
      <c r="G302">
        <v>1.81</v>
      </c>
      <c r="H302" t="s">
        <v>274</v>
      </c>
      <c r="I302" t="s">
        <v>57</v>
      </c>
    </row>
    <row r="303" spans="1:9" ht="12.75">
      <c r="A303">
        <v>14016</v>
      </c>
      <c r="B303" s="82" t="s">
        <v>277</v>
      </c>
      <c r="C303" s="25" t="s">
        <v>33</v>
      </c>
      <c r="D303" s="25" t="s">
        <v>190</v>
      </c>
      <c r="E303" s="25">
        <v>80</v>
      </c>
      <c r="F303">
        <v>2.39</v>
      </c>
      <c r="G303">
        <v>2.13</v>
      </c>
      <c r="H303" t="s">
        <v>274</v>
      </c>
      <c r="I303" t="s">
        <v>57</v>
      </c>
    </row>
    <row r="304" spans="1:9" ht="12.75">
      <c r="A304">
        <v>18516</v>
      </c>
      <c r="B304" s="82" t="s">
        <v>410</v>
      </c>
      <c r="C304" s="25" t="s">
        <v>31</v>
      </c>
      <c r="D304" s="25" t="s">
        <v>190</v>
      </c>
      <c r="E304" s="25">
        <v>60</v>
      </c>
      <c r="F304">
        <v>1.56</v>
      </c>
      <c r="G304">
        <v>1.39</v>
      </c>
      <c r="H304" t="s">
        <v>274</v>
      </c>
      <c r="I304" t="s">
        <v>57</v>
      </c>
    </row>
    <row r="305" spans="1:9" ht="12.75">
      <c r="A305">
        <v>18386</v>
      </c>
      <c r="B305" s="82" t="s">
        <v>324</v>
      </c>
      <c r="C305" s="25" t="s">
        <v>31</v>
      </c>
      <c r="D305" s="25" t="s">
        <v>190</v>
      </c>
      <c r="E305" s="25">
        <v>60</v>
      </c>
      <c r="F305">
        <v>1.49</v>
      </c>
      <c r="G305">
        <v>1.33</v>
      </c>
      <c r="H305" t="s">
        <v>274</v>
      </c>
      <c r="I305" t="s">
        <v>57</v>
      </c>
    </row>
    <row r="306" spans="1:9" ht="12.75">
      <c r="A306">
        <v>18366</v>
      </c>
      <c r="B306" s="82" t="s">
        <v>411</v>
      </c>
      <c r="C306" s="25" t="s">
        <v>31</v>
      </c>
      <c r="D306" s="25" t="s">
        <v>190</v>
      </c>
      <c r="E306" s="25">
        <v>60</v>
      </c>
      <c r="F306">
        <v>1.14</v>
      </c>
      <c r="G306">
        <v>1.01</v>
      </c>
      <c r="H306" t="s">
        <v>274</v>
      </c>
      <c r="I306" t="s">
        <v>57</v>
      </c>
    </row>
    <row r="307" spans="1:9" ht="12.75">
      <c r="A307">
        <v>140629</v>
      </c>
      <c r="B307" s="82" t="s">
        <v>273</v>
      </c>
      <c r="C307" s="25" t="s">
        <v>31</v>
      </c>
      <c r="D307" s="25" t="s">
        <v>190</v>
      </c>
      <c r="E307" s="25">
        <v>60</v>
      </c>
      <c r="F307">
        <v>1.25</v>
      </c>
      <c r="G307">
        <v>1.11</v>
      </c>
      <c r="H307" t="s">
        <v>274</v>
      </c>
      <c r="I307" t="s">
        <v>57</v>
      </c>
    </row>
    <row r="308" spans="1:9" ht="12.75">
      <c r="A308">
        <v>18624</v>
      </c>
      <c r="B308" s="82" t="s">
        <v>412</v>
      </c>
      <c r="C308" s="25" t="s">
        <v>31</v>
      </c>
      <c r="D308" s="25" t="s">
        <v>190</v>
      </c>
      <c r="E308" s="25">
        <v>60</v>
      </c>
      <c r="F308">
        <v>0.64</v>
      </c>
      <c r="G308">
        <v>0.57</v>
      </c>
      <c r="H308" t="s">
        <v>274</v>
      </c>
      <c r="I308" t="s">
        <v>57</v>
      </c>
    </row>
    <row r="309" spans="1:9" ht="12.75">
      <c r="A309">
        <v>13343</v>
      </c>
      <c r="B309" s="82" t="s">
        <v>275</v>
      </c>
      <c r="C309" s="25" t="s">
        <v>31</v>
      </c>
      <c r="D309" s="25" t="s">
        <v>190</v>
      </c>
      <c r="E309" s="25">
        <v>60</v>
      </c>
      <c r="F309">
        <v>1.74</v>
      </c>
      <c r="G309">
        <v>1.55</v>
      </c>
      <c r="H309" t="s">
        <v>274</v>
      </c>
      <c r="I309" t="s">
        <v>57</v>
      </c>
    </row>
    <row r="310" spans="1:9" ht="12.75">
      <c r="A310">
        <v>137989</v>
      </c>
      <c r="B310" s="82" t="s">
        <v>325</v>
      </c>
      <c r="C310" s="25" t="s">
        <v>31</v>
      </c>
      <c r="D310" s="25" t="s">
        <v>190</v>
      </c>
      <c r="E310" s="25">
        <v>60</v>
      </c>
      <c r="F310">
        <v>1.71</v>
      </c>
      <c r="G310">
        <v>1.52</v>
      </c>
      <c r="H310" t="s">
        <v>274</v>
      </c>
      <c r="I310" t="s">
        <v>57</v>
      </c>
    </row>
    <row r="311" spans="1:9" ht="12.75">
      <c r="A311">
        <v>145469</v>
      </c>
      <c r="B311" s="82" t="s">
        <v>414</v>
      </c>
      <c r="C311" s="25" t="s">
        <v>31</v>
      </c>
      <c r="D311" s="25" t="s">
        <v>190</v>
      </c>
      <c r="E311" s="25">
        <v>60</v>
      </c>
      <c r="F311">
        <v>0.69</v>
      </c>
      <c r="G311">
        <v>0.61</v>
      </c>
      <c r="H311" t="s">
        <v>274</v>
      </c>
      <c r="I311" t="s">
        <v>57</v>
      </c>
    </row>
    <row r="312" spans="1:9" ht="12.75">
      <c r="A312">
        <v>111609</v>
      </c>
      <c r="B312" s="82" t="s">
        <v>327</v>
      </c>
      <c r="C312" s="25" t="s">
        <v>31</v>
      </c>
      <c r="D312" s="25" t="s">
        <v>190</v>
      </c>
      <c r="E312" s="25">
        <v>60</v>
      </c>
      <c r="F312">
        <v>0.72</v>
      </c>
      <c r="G312">
        <v>0.64</v>
      </c>
      <c r="H312" t="s">
        <v>274</v>
      </c>
      <c r="I312" t="s">
        <v>57</v>
      </c>
    </row>
    <row r="313" spans="1:9" ht="12.75">
      <c r="A313">
        <v>18620</v>
      </c>
      <c r="B313" s="82" t="s">
        <v>416</v>
      </c>
      <c r="C313" s="25" t="s">
        <v>31</v>
      </c>
      <c r="D313" s="25" t="s">
        <v>190</v>
      </c>
      <c r="E313" s="25">
        <v>60</v>
      </c>
      <c r="F313">
        <v>1.16</v>
      </c>
      <c r="G313">
        <v>1.04</v>
      </c>
      <c r="H313" t="s">
        <v>274</v>
      </c>
      <c r="I313" t="s">
        <v>57</v>
      </c>
    </row>
    <row r="314" spans="1:9" ht="12.75">
      <c r="A314">
        <v>11098</v>
      </c>
      <c r="B314" s="82" t="s">
        <v>489</v>
      </c>
      <c r="C314" s="25" t="s">
        <v>31</v>
      </c>
      <c r="D314" s="25" t="s">
        <v>190</v>
      </c>
      <c r="E314" s="25">
        <v>60</v>
      </c>
      <c r="F314">
        <v>1.07</v>
      </c>
      <c r="G314">
        <v>0.95</v>
      </c>
      <c r="H314" t="s">
        <v>274</v>
      </c>
      <c r="I314" t="s">
        <v>57</v>
      </c>
    </row>
    <row r="315" spans="1:9" ht="12.75">
      <c r="A315">
        <v>156567</v>
      </c>
      <c r="B315" s="82" t="s">
        <v>466</v>
      </c>
      <c r="C315" s="25" t="s">
        <v>28</v>
      </c>
      <c r="D315" s="25" t="s">
        <v>190</v>
      </c>
      <c r="E315" s="25">
        <v>40</v>
      </c>
      <c r="F315">
        <v>0.54</v>
      </c>
      <c r="G315">
        <v>0.48</v>
      </c>
      <c r="H315" t="s">
        <v>274</v>
      </c>
      <c r="I315" t="s">
        <v>57</v>
      </c>
    </row>
    <row r="316" spans="1:9" ht="12.75">
      <c r="A316">
        <v>123108</v>
      </c>
      <c r="B316" s="82" t="s">
        <v>413</v>
      </c>
      <c r="C316" s="25" t="s">
        <v>28</v>
      </c>
      <c r="D316" s="25" t="s">
        <v>190</v>
      </c>
      <c r="E316" s="25">
        <v>40</v>
      </c>
      <c r="F316">
        <v>0.78</v>
      </c>
      <c r="G316">
        <v>0.69</v>
      </c>
      <c r="H316" t="s">
        <v>274</v>
      </c>
      <c r="I316" t="s">
        <v>57</v>
      </c>
    </row>
    <row r="317" spans="1:9" ht="12.75">
      <c r="A317">
        <v>156619</v>
      </c>
      <c r="B317" s="82" t="s">
        <v>415</v>
      </c>
      <c r="C317" s="25" t="s">
        <v>28</v>
      </c>
      <c r="D317" s="25" t="s">
        <v>190</v>
      </c>
      <c r="E317" s="25">
        <v>40</v>
      </c>
      <c r="F317">
        <v>0.81</v>
      </c>
      <c r="G317">
        <v>0.72</v>
      </c>
      <c r="H317" t="s">
        <v>274</v>
      </c>
      <c r="I317" t="s">
        <v>57</v>
      </c>
    </row>
    <row r="318" spans="1:9" ht="12.75">
      <c r="A318">
        <v>19055</v>
      </c>
      <c r="B318" s="82" t="s">
        <v>468</v>
      </c>
      <c r="C318" s="25" t="s">
        <v>28</v>
      </c>
      <c r="D318" s="25" t="s">
        <v>190</v>
      </c>
      <c r="E318" s="25">
        <v>40</v>
      </c>
      <c r="F318">
        <v>0.55</v>
      </c>
      <c r="G318">
        <v>0.49</v>
      </c>
      <c r="H318" t="s">
        <v>274</v>
      </c>
      <c r="I318" t="s">
        <v>57</v>
      </c>
    </row>
    <row r="319" spans="1:9" ht="12.75">
      <c r="A319">
        <v>105030</v>
      </c>
      <c r="B319" s="82" t="s">
        <v>417</v>
      </c>
      <c r="C319" s="25" t="s">
        <v>28</v>
      </c>
      <c r="D319" s="25" t="s">
        <v>190</v>
      </c>
      <c r="E319" s="25">
        <v>40</v>
      </c>
      <c r="F319">
        <v>0.74</v>
      </c>
      <c r="G319">
        <v>0.66</v>
      </c>
      <c r="H319" t="s">
        <v>274</v>
      </c>
      <c r="I319" t="s">
        <v>57</v>
      </c>
    </row>
    <row r="320" spans="1:9" ht="12.75">
      <c r="A320">
        <v>159105</v>
      </c>
      <c r="B320" s="82" t="s">
        <v>418</v>
      </c>
      <c r="C320" s="25" t="s">
        <v>31</v>
      </c>
      <c r="D320" s="25" t="s">
        <v>190</v>
      </c>
      <c r="E320" s="25">
        <v>60</v>
      </c>
      <c r="F320">
        <v>1.13</v>
      </c>
      <c r="G320">
        <v>1.01</v>
      </c>
      <c r="H320" t="s">
        <v>330</v>
      </c>
      <c r="I320" t="s">
        <v>57</v>
      </c>
    </row>
    <row r="321" spans="1:9" ht="12.75">
      <c r="A321">
        <v>150158</v>
      </c>
      <c r="B321" s="82" t="s">
        <v>329</v>
      </c>
      <c r="C321" s="25" t="s">
        <v>31</v>
      </c>
      <c r="D321" s="25" t="s">
        <v>190</v>
      </c>
      <c r="E321" s="25">
        <v>60</v>
      </c>
      <c r="F321">
        <v>1.72</v>
      </c>
      <c r="G321">
        <v>1.53</v>
      </c>
      <c r="H321" t="s">
        <v>330</v>
      </c>
      <c r="I321" t="s">
        <v>57</v>
      </c>
    </row>
    <row r="322" spans="1:9" ht="12.75">
      <c r="A322">
        <v>124564</v>
      </c>
      <c r="B322" s="82" t="s">
        <v>331</v>
      </c>
      <c r="C322" s="25" t="s">
        <v>31</v>
      </c>
      <c r="D322" s="25" t="s">
        <v>190</v>
      </c>
      <c r="E322" s="25">
        <v>60</v>
      </c>
      <c r="F322">
        <v>1.27</v>
      </c>
      <c r="G322">
        <v>1.13</v>
      </c>
      <c r="H322" t="s">
        <v>330</v>
      </c>
      <c r="I322" t="s">
        <v>57</v>
      </c>
    </row>
    <row r="323" spans="1:9" ht="12.75">
      <c r="A323">
        <v>111481</v>
      </c>
      <c r="B323" s="82" t="s">
        <v>334</v>
      </c>
      <c r="C323" s="25" t="s">
        <v>28</v>
      </c>
      <c r="D323" s="25" t="s">
        <v>190</v>
      </c>
      <c r="E323" s="25">
        <v>40</v>
      </c>
      <c r="F323">
        <v>0.59</v>
      </c>
      <c r="G323">
        <v>0.52</v>
      </c>
      <c r="H323" t="s">
        <v>330</v>
      </c>
      <c r="I323" t="s">
        <v>57</v>
      </c>
    </row>
    <row r="324" spans="1:9" ht="12.75">
      <c r="A324" s="46">
        <v>122178</v>
      </c>
      <c r="B324" s="77" t="s">
        <v>476</v>
      </c>
      <c r="C324" s="48" t="s">
        <v>31</v>
      </c>
      <c r="D324" s="48" t="s">
        <v>188</v>
      </c>
      <c r="E324" s="48">
        <v>60</v>
      </c>
      <c r="F324" s="46">
        <v>1.09</v>
      </c>
      <c r="G324" s="46"/>
      <c r="H324" t="s">
        <v>330</v>
      </c>
      <c r="I324" s="15" t="s">
        <v>57</v>
      </c>
    </row>
    <row r="325" spans="1:9" ht="12.75">
      <c r="A325" s="46">
        <v>111666</v>
      </c>
      <c r="B325" s="77" t="s">
        <v>333</v>
      </c>
      <c r="C325" s="48"/>
      <c r="D325" s="48" t="s">
        <v>188</v>
      </c>
      <c r="E325" s="48"/>
      <c r="F325" s="46"/>
      <c r="G325" s="46"/>
      <c r="H325" s="46" t="s">
        <v>330</v>
      </c>
      <c r="I325" t="s">
        <v>57</v>
      </c>
    </row>
    <row r="326" spans="1:9" ht="12.75">
      <c r="A326" s="46">
        <v>111481</v>
      </c>
      <c r="B326" s="77" t="s">
        <v>334</v>
      </c>
      <c r="C326" s="48"/>
      <c r="D326" s="48" t="s">
        <v>190</v>
      </c>
      <c r="E326" s="48"/>
      <c r="F326" s="46"/>
      <c r="G326" s="46"/>
      <c r="H326" s="46" t="s">
        <v>330</v>
      </c>
      <c r="I326" t="s">
        <v>57</v>
      </c>
    </row>
    <row r="327" spans="1:9" ht="12.75">
      <c r="A327" s="46">
        <v>153043</v>
      </c>
      <c r="B327" s="77" t="s">
        <v>332</v>
      </c>
      <c r="C327" s="48"/>
      <c r="D327" s="48" t="s">
        <v>188</v>
      </c>
      <c r="E327" s="48"/>
      <c r="F327" s="46"/>
      <c r="G327" s="46"/>
      <c r="H327" s="46" t="s">
        <v>330</v>
      </c>
      <c r="I327" t="s">
        <v>57</v>
      </c>
    </row>
    <row r="328" spans="1:9" ht="12.75">
      <c r="A328" s="46">
        <v>18282</v>
      </c>
      <c r="B328" s="77" t="s">
        <v>471</v>
      </c>
      <c r="C328" s="48"/>
      <c r="D328" s="48" t="s">
        <v>188</v>
      </c>
      <c r="E328" s="48"/>
      <c r="F328" s="46"/>
      <c r="G328" s="46"/>
      <c r="H328" s="46" t="s">
        <v>330</v>
      </c>
      <c r="I328" s="15" t="s">
        <v>57</v>
      </c>
    </row>
    <row r="329" spans="1:9" ht="12.75">
      <c r="A329" s="46">
        <v>162426</v>
      </c>
      <c r="B329" s="77" t="s">
        <v>472</v>
      </c>
      <c r="C329" s="48"/>
      <c r="D329" s="48" t="s">
        <v>190</v>
      </c>
      <c r="E329" s="48"/>
      <c r="F329" s="46"/>
      <c r="G329" s="46"/>
      <c r="H329" s="46" t="s">
        <v>330</v>
      </c>
      <c r="I329" s="15" t="s">
        <v>57</v>
      </c>
    </row>
    <row r="330" spans="1:9" ht="12.75">
      <c r="A330" s="46">
        <v>20779</v>
      </c>
      <c r="B330" s="77" t="s">
        <v>419</v>
      </c>
      <c r="C330" s="49" t="s">
        <v>31</v>
      </c>
      <c r="D330" s="49" t="s">
        <v>188</v>
      </c>
      <c r="E330" s="47">
        <v>60</v>
      </c>
      <c r="F330" s="47">
        <v>1.08</v>
      </c>
      <c r="G330" s="47"/>
      <c r="H330" s="52" t="s">
        <v>330</v>
      </c>
      <c r="I330" s="118" t="s">
        <v>57</v>
      </c>
    </row>
    <row r="331" spans="1:9" ht="12.75">
      <c r="A331" s="111"/>
      <c r="B331" s="112"/>
      <c r="C331" s="49" t="s">
        <v>0</v>
      </c>
      <c r="D331" s="49"/>
      <c r="E331" s="47"/>
      <c r="F331" s="47"/>
      <c r="G331" s="47"/>
      <c r="H331" s="52"/>
      <c r="I331" s="47"/>
    </row>
    <row r="332" spans="1:9" ht="12.75">
      <c r="A332" s="111"/>
      <c r="B332" s="112"/>
      <c r="C332" s="49" t="s">
        <v>0</v>
      </c>
      <c r="D332" s="49"/>
      <c r="E332" s="47"/>
      <c r="F332" s="47"/>
      <c r="G332" s="47"/>
      <c r="H332" s="52"/>
      <c r="I332" s="47"/>
    </row>
    <row r="333" spans="1:9" ht="12.75">
      <c r="A333" s="111"/>
      <c r="B333" s="112"/>
      <c r="C333" s="49" t="s">
        <v>0</v>
      </c>
      <c r="D333" s="49"/>
      <c r="E333" s="47"/>
      <c r="F333" s="47"/>
      <c r="G333" s="47"/>
      <c r="H333" s="52"/>
      <c r="I333" s="47"/>
    </row>
    <row r="334" spans="1:9" ht="12.75">
      <c r="A334" s="111"/>
      <c r="B334" s="112"/>
      <c r="C334" s="49" t="s">
        <v>0</v>
      </c>
      <c r="D334" s="49"/>
      <c r="E334" s="47"/>
      <c r="F334" s="47"/>
      <c r="G334" s="47"/>
      <c r="H334" s="52"/>
      <c r="I334" s="47"/>
    </row>
    <row r="335" spans="1:9" ht="12.75">
      <c r="A335" s="111"/>
      <c r="B335" s="112"/>
      <c r="C335" s="49" t="s">
        <v>0</v>
      </c>
      <c r="D335" s="49"/>
      <c r="E335" s="47"/>
      <c r="F335" s="47"/>
      <c r="G335" s="47"/>
      <c r="H335" s="52"/>
      <c r="I335" s="47"/>
    </row>
    <row r="336" spans="1:9" ht="12.75">
      <c r="A336" s="111"/>
      <c r="B336" s="112"/>
      <c r="C336" s="49" t="s">
        <v>0</v>
      </c>
      <c r="D336" s="49"/>
      <c r="E336" s="47"/>
      <c r="F336" s="47"/>
      <c r="G336" s="47"/>
      <c r="H336" s="52"/>
      <c r="I336" s="47"/>
    </row>
    <row r="337" spans="1:9" ht="12.75">
      <c r="A337" s="111"/>
      <c r="B337" s="112"/>
      <c r="C337" s="49" t="s">
        <v>0</v>
      </c>
      <c r="D337" s="49"/>
      <c r="E337" s="47"/>
      <c r="F337" s="47"/>
      <c r="G337" s="47"/>
      <c r="H337" s="52"/>
      <c r="I337" s="47"/>
    </row>
    <row r="338" spans="1:9" ht="12.75">
      <c r="A338" s="111"/>
      <c r="B338" s="112"/>
      <c r="C338" s="49" t="s">
        <v>0</v>
      </c>
      <c r="D338" s="49"/>
      <c r="E338" s="47"/>
      <c r="F338" s="47"/>
      <c r="G338" s="47"/>
      <c r="H338" s="52"/>
      <c r="I338" s="47"/>
    </row>
    <row r="339" spans="1:9" ht="12.75">
      <c r="A339" s="111"/>
      <c r="B339" s="112"/>
      <c r="C339" s="49" t="s">
        <v>0</v>
      </c>
      <c r="D339" s="49"/>
      <c r="E339" s="47"/>
      <c r="F339" s="47"/>
      <c r="G339" s="47"/>
      <c r="H339" s="52"/>
      <c r="I339" s="47"/>
    </row>
    <row r="340" spans="1:9" ht="12.75">
      <c r="A340" s="111"/>
      <c r="B340" s="112"/>
      <c r="C340" s="49" t="s">
        <v>0</v>
      </c>
      <c r="D340" s="49"/>
      <c r="E340" s="47"/>
      <c r="F340" s="47"/>
      <c r="G340" s="47"/>
      <c r="H340" s="52"/>
      <c r="I340" s="47"/>
    </row>
    <row r="341" spans="1:9" ht="12.75">
      <c r="A341" s="111"/>
      <c r="B341" s="112"/>
      <c r="C341" s="49" t="s">
        <v>0</v>
      </c>
      <c r="D341" s="49"/>
      <c r="E341" s="47"/>
      <c r="F341" s="47"/>
      <c r="G341" s="47"/>
      <c r="H341" s="52"/>
      <c r="I341" s="47"/>
    </row>
    <row r="342" spans="1:9" ht="12.75">
      <c r="A342" s="111"/>
      <c r="B342" s="112"/>
      <c r="C342" s="49" t="s">
        <v>0</v>
      </c>
      <c r="D342" s="49"/>
      <c r="E342" s="47"/>
      <c r="F342" s="47"/>
      <c r="G342" s="47"/>
      <c r="H342" s="52"/>
      <c r="I342" s="47"/>
    </row>
    <row r="343" spans="1:9" ht="12.75">
      <c r="A343" s="111"/>
      <c r="B343" s="112"/>
      <c r="C343" s="49" t="s">
        <v>0</v>
      </c>
      <c r="D343" s="49"/>
      <c r="E343" s="47"/>
      <c r="F343" s="47"/>
      <c r="G343" s="47"/>
      <c r="H343" s="52"/>
      <c r="I343" s="47"/>
    </row>
    <row r="344" spans="1:9" ht="12.75">
      <c r="A344" s="111"/>
      <c r="B344" s="112"/>
      <c r="C344" s="49" t="s">
        <v>0</v>
      </c>
      <c r="D344" s="49"/>
      <c r="E344" s="47"/>
      <c r="F344" s="47"/>
      <c r="G344" s="47"/>
      <c r="H344" s="52"/>
      <c r="I344" s="47"/>
    </row>
    <row r="345" spans="1:9" ht="12.75">
      <c r="A345" s="111"/>
      <c r="B345" s="112"/>
      <c r="C345" s="49" t="s">
        <v>0</v>
      </c>
      <c r="D345" s="49"/>
      <c r="E345" s="47"/>
      <c r="F345" s="47"/>
      <c r="G345" s="47"/>
      <c r="H345" s="52"/>
      <c r="I345" s="47"/>
    </row>
    <row r="346" spans="1:9" ht="12.75">
      <c r="A346" s="111"/>
      <c r="B346" s="112"/>
      <c r="C346" s="49" t="s">
        <v>0</v>
      </c>
      <c r="D346" s="49"/>
      <c r="E346" s="47"/>
      <c r="F346" s="47"/>
      <c r="G346" s="47"/>
      <c r="H346" s="52"/>
      <c r="I346" s="47"/>
    </row>
    <row r="347" spans="1:9" ht="12.75">
      <c r="A347" s="111"/>
      <c r="B347" s="112"/>
      <c r="C347" s="49" t="s">
        <v>0</v>
      </c>
      <c r="D347" s="49"/>
      <c r="E347" s="47"/>
      <c r="F347" s="47"/>
      <c r="G347" s="47"/>
      <c r="H347" s="52"/>
      <c r="I347" s="47"/>
    </row>
    <row r="348" spans="1:9" ht="12.75">
      <c r="A348" s="111"/>
      <c r="B348" s="112"/>
      <c r="C348" s="49" t="s">
        <v>0</v>
      </c>
      <c r="D348" s="49"/>
      <c r="E348" s="47"/>
      <c r="F348" s="47"/>
      <c r="G348" s="47"/>
      <c r="H348" s="52"/>
      <c r="I348" s="47"/>
    </row>
    <row r="349" spans="1:9" ht="12.75">
      <c r="A349" s="111"/>
      <c r="B349" s="112"/>
      <c r="C349" s="49" t="s">
        <v>0</v>
      </c>
      <c r="D349" s="49"/>
      <c r="E349" s="47"/>
      <c r="F349" s="47"/>
      <c r="G349" s="47"/>
      <c r="H349" s="52"/>
      <c r="I349" s="47"/>
    </row>
    <row r="350" spans="1:9" ht="12.75">
      <c r="A350" s="111"/>
      <c r="B350" s="112"/>
      <c r="C350" s="49" t="s">
        <v>0</v>
      </c>
      <c r="D350" s="49"/>
      <c r="E350" s="47"/>
      <c r="F350" s="47"/>
      <c r="G350" s="47"/>
      <c r="H350" s="52"/>
      <c r="I350" s="47"/>
    </row>
    <row r="351" spans="1:9" ht="12.75">
      <c r="A351" s="111"/>
      <c r="B351" s="112"/>
      <c r="C351" s="49" t="s">
        <v>0</v>
      </c>
      <c r="D351" s="49"/>
      <c r="E351" s="47"/>
      <c r="F351" s="47"/>
      <c r="G351" s="47"/>
      <c r="H351" s="52"/>
      <c r="I351" s="47"/>
    </row>
    <row r="352" spans="1:9" ht="12.75">
      <c r="A352" s="111"/>
      <c r="B352" s="112"/>
      <c r="C352" s="49" t="s">
        <v>0</v>
      </c>
      <c r="D352" s="49"/>
      <c r="E352" s="47"/>
      <c r="F352" s="47"/>
      <c r="G352" s="47"/>
      <c r="H352" s="52"/>
      <c r="I352" s="47"/>
    </row>
    <row r="353" spans="1:9" ht="12.75">
      <c r="A353" s="111"/>
      <c r="B353" s="112"/>
      <c r="C353" s="49" t="s">
        <v>0</v>
      </c>
      <c r="D353" s="49"/>
      <c r="E353" s="47"/>
      <c r="F353" s="47"/>
      <c r="G353" s="47"/>
      <c r="H353" s="52"/>
      <c r="I353" s="47"/>
    </row>
    <row r="354" spans="1:9" ht="12.75">
      <c r="A354" s="111"/>
      <c r="B354" s="112"/>
      <c r="C354" s="49" t="s">
        <v>0</v>
      </c>
      <c r="D354" s="49"/>
      <c r="E354" s="47"/>
      <c r="F354" s="47"/>
      <c r="G354" s="47"/>
      <c r="H354" s="52"/>
      <c r="I354" s="47"/>
    </row>
    <row r="355" spans="1:9" ht="12.75">
      <c r="A355" s="111"/>
      <c r="B355" s="112"/>
      <c r="C355" s="49" t="s">
        <v>0</v>
      </c>
      <c r="D355" s="49"/>
      <c r="E355" s="47"/>
      <c r="F355" s="47"/>
      <c r="G355" s="47"/>
      <c r="H355" s="52"/>
      <c r="I355" s="47"/>
    </row>
    <row r="356" spans="1:9" ht="12.75">
      <c r="A356" s="111"/>
      <c r="B356" s="112"/>
      <c r="C356" s="49" t="s">
        <v>0</v>
      </c>
      <c r="D356" s="49"/>
      <c r="E356" s="47"/>
      <c r="F356" s="47"/>
      <c r="G356" s="47"/>
      <c r="H356" s="52"/>
      <c r="I356" s="47"/>
    </row>
    <row r="357" spans="1:9" ht="12.75">
      <c r="A357" s="111"/>
      <c r="B357" s="112"/>
      <c r="C357" s="49" t="s">
        <v>0</v>
      </c>
      <c r="D357" s="49"/>
      <c r="E357" s="47"/>
      <c r="F357" s="47"/>
      <c r="G357" s="47"/>
      <c r="H357" s="52"/>
      <c r="I357" s="47"/>
    </row>
    <row r="358" spans="1:9" ht="12.75">
      <c r="A358" s="111"/>
      <c r="B358" s="112"/>
      <c r="C358" s="49" t="s">
        <v>0</v>
      </c>
      <c r="D358" s="49"/>
      <c r="E358" s="47"/>
      <c r="F358" s="47"/>
      <c r="G358" s="47"/>
      <c r="H358" s="52"/>
      <c r="I358" s="47"/>
    </row>
    <row r="359" spans="1:9" ht="12.75">
      <c r="A359" s="111"/>
      <c r="B359" s="112"/>
      <c r="C359" s="49" t="s">
        <v>0</v>
      </c>
      <c r="D359" s="49"/>
      <c r="E359" s="47"/>
      <c r="F359" s="47"/>
      <c r="G359" s="47"/>
      <c r="H359" s="52"/>
      <c r="I359" s="47"/>
    </row>
    <row r="360" spans="1:9" ht="12.75">
      <c r="A360" s="111"/>
      <c r="B360" s="112"/>
      <c r="C360" s="49" t="s">
        <v>0</v>
      </c>
      <c r="D360" s="49"/>
      <c r="E360" s="47"/>
      <c r="F360" s="47"/>
      <c r="G360" s="47"/>
      <c r="H360" s="52"/>
      <c r="I360" s="47"/>
    </row>
    <row r="361" spans="1:9" ht="12.75">
      <c r="A361" s="111"/>
      <c r="B361" s="112"/>
      <c r="C361" s="49" t="s">
        <v>0</v>
      </c>
      <c r="D361" s="49"/>
      <c r="E361" s="47"/>
      <c r="F361" s="47"/>
      <c r="G361" s="47"/>
      <c r="H361" s="52"/>
      <c r="I361" s="47"/>
    </row>
    <row r="362" spans="1:9" ht="12.75">
      <c r="A362" s="111"/>
      <c r="B362" s="112"/>
      <c r="C362" s="49" t="s">
        <v>0</v>
      </c>
      <c r="D362" s="49"/>
      <c r="E362" s="47"/>
      <c r="F362" s="47"/>
      <c r="G362" s="47"/>
      <c r="H362" s="52"/>
      <c r="I362" s="47"/>
    </row>
    <row r="363" spans="1:9" ht="12.75">
      <c r="A363" s="111"/>
      <c r="B363" s="112"/>
      <c r="C363" s="49" t="s">
        <v>0</v>
      </c>
      <c r="D363" s="49"/>
      <c r="E363" s="47"/>
      <c r="F363" s="47"/>
      <c r="G363" s="47"/>
      <c r="H363" s="52"/>
      <c r="I363" s="47"/>
    </row>
    <row r="364" spans="1:9" ht="12.75">
      <c r="A364" s="111"/>
      <c r="B364" s="112"/>
      <c r="C364" s="49" t="s">
        <v>0</v>
      </c>
      <c r="D364" s="49"/>
      <c r="E364" s="47"/>
      <c r="F364" s="47"/>
      <c r="G364" s="47"/>
      <c r="H364" s="52"/>
      <c r="I364" s="47"/>
    </row>
    <row r="365" spans="1:9" ht="12.75">
      <c r="A365" s="111"/>
      <c r="B365" s="112"/>
      <c r="C365" s="49" t="s">
        <v>0</v>
      </c>
      <c r="D365" s="49"/>
      <c r="E365" s="47"/>
      <c r="F365" s="47"/>
      <c r="G365" s="47"/>
      <c r="H365" s="52"/>
      <c r="I365" s="47"/>
    </row>
    <row r="366" spans="1:9" ht="12.75">
      <c r="A366" s="111"/>
      <c r="B366" s="112"/>
      <c r="C366" s="49" t="s">
        <v>0</v>
      </c>
      <c r="D366" s="49"/>
      <c r="E366" s="47"/>
      <c r="F366" s="47"/>
      <c r="G366" s="47"/>
      <c r="H366" s="52"/>
      <c r="I366" s="47"/>
    </row>
    <row r="367" spans="1:9" ht="12.75">
      <c r="A367" s="111"/>
      <c r="B367" s="112"/>
      <c r="C367" s="49" t="s">
        <v>0</v>
      </c>
      <c r="D367" s="49"/>
      <c r="E367" s="47"/>
      <c r="F367" s="47"/>
      <c r="G367" s="47"/>
      <c r="H367" s="52"/>
      <c r="I367" s="47"/>
    </row>
    <row r="368" spans="1:9" ht="12.75">
      <c r="A368" s="111"/>
      <c r="B368" s="112"/>
      <c r="C368" s="49" t="s">
        <v>0</v>
      </c>
      <c r="D368" s="49"/>
      <c r="E368" s="47"/>
      <c r="F368" s="47"/>
      <c r="G368" s="47"/>
      <c r="H368" s="52"/>
      <c r="I368" s="47"/>
    </row>
    <row r="369" spans="1:9" ht="12.75">
      <c r="A369" s="111"/>
      <c r="B369" s="112"/>
      <c r="C369" s="49" t="s">
        <v>0</v>
      </c>
      <c r="D369" s="49"/>
      <c r="E369" s="47"/>
      <c r="F369" s="47"/>
      <c r="G369" s="47"/>
      <c r="H369" s="52"/>
      <c r="I369" s="47"/>
    </row>
    <row r="370" spans="1:9" ht="12.75">
      <c r="A370" s="111"/>
      <c r="B370" s="112"/>
      <c r="C370" s="49" t="s">
        <v>0</v>
      </c>
      <c r="D370" s="49"/>
      <c r="E370" s="47"/>
      <c r="F370" s="47"/>
      <c r="G370" s="47"/>
      <c r="H370" s="52"/>
      <c r="I370" s="47"/>
    </row>
    <row r="371" spans="1:9" ht="12.75">
      <c r="A371" s="111"/>
      <c r="B371" s="112"/>
      <c r="C371" s="49" t="s">
        <v>0</v>
      </c>
      <c r="D371" s="49"/>
      <c r="E371" s="47"/>
      <c r="F371" s="47"/>
      <c r="G371" s="47"/>
      <c r="H371" s="52"/>
      <c r="I371" s="47"/>
    </row>
    <row r="372" spans="1:9" ht="12.75">
      <c r="A372" s="111"/>
      <c r="B372" s="112"/>
      <c r="C372" s="49" t="s">
        <v>0</v>
      </c>
      <c r="D372" s="49"/>
      <c r="E372" s="47"/>
      <c r="F372" s="47"/>
      <c r="G372" s="47"/>
      <c r="H372" s="52"/>
      <c r="I372" s="47"/>
    </row>
    <row r="373" spans="1:9" ht="12.75">
      <c r="A373" s="111"/>
      <c r="B373" s="112"/>
      <c r="C373" s="49" t="s">
        <v>0</v>
      </c>
      <c r="D373" s="49"/>
      <c r="E373" s="47"/>
      <c r="F373" s="47"/>
      <c r="G373" s="47"/>
      <c r="H373" s="52"/>
      <c r="I373" s="47"/>
    </row>
    <row r="374" spans="1:9" ht="12.75">
      <c r="A374" s="111"/>
      <c r="B374" s="112"/>
      <c r="C374" s="49" t="s">
        <v>0</v>
      </c>
      <c r="D374" s="49"/>
      <c r="E374" s="47"/>
      <c r="F374" s="47"/>
      <c r="G374" s="47"/>
      <c r="H374" s="52"/>
      <c r="I374" s="47"/>
    </row>
    <row r="375" spans="1:9" ht="12.75">
      <c r="A375" s="111"/>
      <c r="B375" s="112"/>
      <c r="C375" s="49" t="s">
        <v>0</v>
      </c>
      <c r="D375" s="49"/>
      <c r="E375" s="47"/>
      <c r="F375" s="47"/>
      <c r="G375" s="47"/>
      <c r="H375" s="52"/>
      <c r="I375" s="47"/>
    </row>
    <row r="376" spans="1:9" ht="12.75">
      <c r="A376" s="111"/>
      <c r="B376" s="112"/>
      <c r="C376" s="49" t="s">
        <v>0</v>
      </c>
      <c r="D376" s="49"/>
      <c r="E376" s="47"/>
      <c r="F376" s="47"/>
      <c r="G376" s="47"/>
      <c r="H376" s="52"/>
      <c r="I376" s="47"/>
    </row>
    <row r="377" spans="1:9" ht="12.75">
      <c r="A377" s="111"/>
      <c r="B377" s="112"/>
      <c r="C377" s="49" t="s">
        <v>0</v>
      </c>
      <c r="D377" s="49"/>
      <c r="E377" s="47"/>
      <c r="F377" s="47"/>
      <c r="G377" s="47"/>
      <c r="H377" s="52"/>
      <c r="I377" s="47"/>
    </row>
    <row r="378" spans="1:9" ht="12.75">
      <c r="A378" s="111"/>
      <c r="B378" s="112"/>
      <c r="C378" s="49" t="s">
        <v>0</v>
      </c>
      <c r="D378" s="49"/>
      <c r="E378" s="47"/>
      <c r="F378" s="47"/>
      <c r="G378" s="47"/>
      <c r="H378" s="52"/>
      <c r="I378" s="47"/>
    </row>
    <row r="379" spans="1:9" ht="12.75">
      <c r="A379" s="111"/>
      <c r="B379" s="112"/>
      <c r="C379" s="49" t="s">
        <v>0</v>
      </c>
      <c r="D379" s="49"/>
      <c r="E379" s="47"/>
      <c r="F379" s="47"/>
      <c r="G379" s="47"/>
      <c r="H379" s="52"/>
      <c r="I379" s="47"/>
    </row>
    <row r="380" spans="1:9" ht="12.75">
      <c r="A380" s="111"/>
      <c r="B380" s="112"/>
      <c r="C380" s="49" t="s">
        <v>0</v>
      </c>
      <c r="D380" s="49"/>
      <c r="E380" s="47"/>
      <c r="F380" s="47"/>
      <c r="G380" s="47"/>
      <c r="H380" s="52"/>
      <c r="I380" s="47"/>
    </row>
    <row r="381" spans="1:9" ht="12.75">
      <c r="A381" s="111"/>
      <c r="B381" s="112"/>
      <c r="C381" s="49" t="s">
        <v>0</v>
      </c>
      <c r="D381" s="49"/>
      <c r="E381" s="47"/>
      <c r="F381" s="47"/>
      <c r="G381" s="47"/>
      <c r="H381" s="52"/>
      <c r="I381" s="47"/>
    </row>
    <row r="382" spans="1:9" ht="12.75">
      <c r="A382" s="111"/>
      <c r="B382" s="112"/>
      <c r="C382" s="49" t="s">
        <v>0</v>
      </c>
      <c r="D382" s="49"/>
      <c r="E382" s="47"/>
      <c r="F382" s="47"/>
      <c r="G382" s="47"/>
      <c r="H382" s="52"/>
      <c r="I382" s="47"/>
    </row>
    <row r="383" spans="1:9" ht="12.75">
      <c r="A383" s="111"/>
      <c r="B383" s="112"/>
      <c r="C383" s="49" t="s">
        <v>0</v>
      </c>
      <c r="D383" s="49"/>
      <c r="E383" s="47"/>
      <c r="F383" s="47"/>
      <c r="G383" s="47"/>
      <c r="H383" s="52"/>
      <c r="I383" s="47"/>
    </row>
    <row r="384" spans="1:9" ht="12.75">
      <c r="A384" s="111"/>
      <c r="B384" s="112"/>
      <c r="C384" s="49" t="s">
        <v>0</v>
      </c>
      <c r="D384" s="49"/>
      <c r="E384" s="47"/>
      <c r="F384" s="47"/>
      <c r="G384" s="47"/>
      <c r="H384" s="52"/>
      <c r="I384" s="47"/>
    </row>
    <row r="385" spans="1:9" ht="12.75">
      <c r="A385" s="111"/>
      <c r="B385" s="112"/>
      <c r="C385" s="49" t="s">
        <v>0</v>
      </c>
      <c r="D385" s="49"/>
      <c r="E385" s="47"/>
      <c r="F385" s="47"/>
      <c r="G385" s="47"/>
      <c r="H385" s="52"/>
      <c r="I385" s="47"/>
    </row>
    <row r="386" spans="1:9" ht="12.75">
      <c r="A386" s="111"/>
      <c r="B386" s="112"/>
      <c r="C386" s="49" t="s">
        <v>0</v>
      </c>
      <c r="D386" s="49"/>
      <c r="E386" s="47"/>
      <c r="F386" s="47"/>
      <c r="G386" s="47"/>
      <c r="H386" s="52"/>
      <c r="I386" s="47"/>
    </row>
    <row r="387" spans="1:9" ht="12.75">
      <c r="A387" s="111"/>
      <c r="B387" s="112"/>
      <c r="C387" s="49" t="s">
        <v>0</v>
      </c>
      <c r="D387" s="49"/>
      <c r="E387" s="47"/>
      <c r="F387" s="47"/>
      <c r="G387" s="47"/>
      <c r="H387" s="52"/>
      <c r="I387" s="47"/>
    </row>
    <row r="388" spans="1:9" ht="12.75">
      <c r="A388" s="111"/>
      <c r="B388" s="112"/>
      <c r="C388" s="49" t="s">
        <v>0</v>
      </c>
      <c r="D388" s="49"/>
      <c r="E388" s="47"/>
      <c r="F388" s="47"/>
      <c r="G388" s="47"/>
      <c r="H388" s="52"/>
      <c r="I388" s="47"/>
    </row>
    <row r="389" spans="1:9" ht="12.75">
      <c r="A389" s="111"/>
      <c r="B389" s="112"/>
      <c r="C389" s="49" t="s">
        <v>0</v>
      </c>
      <c r="D389" s="49"/>
      <c r="E389" s="47"/>
      <c r="F389" s="47"/>
      <c r="G389" s="47"/>
      <c r="H389" s="52"/>
      <c r="I389" s="47"/>
    </row>
    <row r="390" spans="1:9" ht="12.75">
      <c r="A390" s="111"/>
      <c r="B390" s="112"/>
      <c r="C390" s="49" t="s">
        <v>0</v>
      </c>
      <c r="D390" s="49"/>
      <c r="E390" s="47"/>
      <c r="F390" s="47"/>
      <c r="G390" s="47"/>
      <c r="H390" s="52"/>
      <c r="I390" s="47"/>
    </row>
    <row r="391" spans="1:9" ht="12.75">
      <c r="A391" s="111"/>
      <c r="B391" s="112"/>
      <c r="C391" s="49" t="s">
        <v>0</v>
      </c>
      <c r="D391" s="49"/>
      <c r="E391" s="47"/>
      <c r="F391" s="47"/>
      <c r="G391" s="47"/>
      <c r="H391" s="52"/>
      <c r="I391" s="47"/>
    </row>
    <row r="392" spans="1:9" ht="12.75">
      <c r="A392" s="111"/>
      <c r="B392" s="112"/>
      <c r="C392" s="49" t="s">
        <v>0</v>
      </c>
      <c r="D392" s="49"/>
      <c r="E392" s="47"/>
      <c r="F392" s="47"/>
      <c r="G392" s="47"/>
      <c r="H392" s="52"/>
      <c r="I392" s="47"/>
    </row>
    <row r="393" spans="1:9" ht="12.75">
      <c r="A393" s="111"/>
      <c r="B393" s="112"/>
      <c r="C393" s="49" t="s">
        <v>0</v>
      </c>
      <c r="D393" s="49"/>
      <c r="E393" s="47"/>
      <c r="F393" s="47"/>
      <c r="G393" s="47"/>
      <c r="H393" s="52"/>
      <c r="I393" s="47"/>
    </row>
    <row r="394" spans="1:9" ht="12.75">
      <c r="A394" s="111"/>
      <c r="B394" s="112"/>
      <c r="C394" s="49" t="s">
        <v>0</v>
      </c>
      <c r="D394" s="49"/>
      <c r="E394" s="47"/>
      <c r="F394" s="47"/>
      <c r="G394" s="47"/>
      <c r="H394" s="52"/>
      <c r="I394" s="47"/>
    </row>
    <row r="395" spans="1:9" ht="12.75">
      <c r="A395" s="111"/>
      <c r="B395" s="112"/>
      <c r="C395" s="49" t="s">
        <v>0</v>
      </c>
      <c r="D395" s="49"/>
      <c r="E395" s="47"/>
      <c r="F395" s="47"/>
      <c r="G395" s="47"/>
      <c r="H395" s="52"/>
      <c r="I395" s="47"/>
    </row>
    <row r="396" spans="1:9" ht="12.75">
      <c r="A396" s="111"/>
      <c r="B396" s="112"/>
      <c r="C396" s="49" t="s">
        <v>0</v>
      </c>
      <c r="D396" s="49"/>
      <c r="E396" s="47"/>
      <c r="F396" s="47"/>
      <c r="G396" s="47"/>
      <c r="H396" s="52"/>
      <c r="I396" s="47"/>
    </row>
    <row r="397" spans="1:9" ht="12.75">
      <c r="A397" s="111"/>
      <c r="B397" s="112"/>
      <c r="C397" s="49" t="s">
        <v>0</v>
      </c>
      <c r="D397" s="49"/>
      <c r="E397" s="47"/>
      <c r="F397" s="47"/>
      <c r="G397" s="47"/>
      <c r="H397" s="52"/>
      <c r="I397" s="47"/>
    </row>
    <row r="398" spans="1:9" ht="12.75">
      <c r="A398" s="111"/>
      <c r="B398" s="112"/>
      <c r="C398" s="49" t="s">
        <v>0</v>
      </c>
      <c r="D398" s="49"/>
      <c r="E398" s="47"/>
      <c r="F398" s="47"/>
      <c r="G398" s="47"/>
      <c r="H398" s="52"/>
      <c r="I398" s="47"/>
    </row>
    <row r="399" spans="1:9" ht="12.75">
      <c r="A399" s="111"/>
      <c r="B399" s="112"/>
      <c r="C399" s="49" t="s">
        <v>0</v>
      </c>
      <c r="D399" s="49"/>
      <c r="E399" s="47"/>
      <c r="F399" s="47"/>
      <c r="G399" s="47"/>
      <c r="H399" s="52"/>
      <c r="I399" s="47"/>
    </row>
    <row r="400" spans="1:9" ht="12.75">
      <c r="A400" s="111"/>
      <c r="B400" s="112"/>
      <c r="C400" s="49" t="s">
        <v>0</v>
      </c>
      <c r="D400" s="49"/>
      <c r="E400" s="47"/>
      <c r="F400" s="47"/>
      <c r="G400" s="47"/>
      <c r="H400" s="52"/>
      <c r="I400" s="47"/>
    </row>
    <row r="401" spans="3:8" ht="12.75">
      <c r="C401" s="49" t="s">
        <v>0</v>
      </c>
      <c r="D401" s="49"/>
      <c r="E401" s="47"/>
      <c r="H401" s="52"/>
    </row>
    <row r="402" spans="3:8" ht="12.75">
      <c r="C402" s="49" t="s">
        <v>0</v>
      </c>
      <c r="D402" s="49"/>
      <c r="E402" s="47"/>
      <c r="H402" s="52"/>
    </row>
    <row r="416" spans="14:16" ht="12.75">
      <c r="N416" s="62" t="s">
        <v>17</v>
      </c>
      <c r="O416" s="62" t="s">
        <v>4</v>
      </c>
      <c r="P416" s="15" t="s">
        <v>203</v>
      </c>
    </row>
    <row r="417" spans="14:19" ht="12.75">
      <c r="N417" s="62" t="s">
        <v>25</v>
      </c>
      <c r="O417" s="62">
        <v>100</v>
      </c>
      <c r="P417" s="15" t="s">
        <v>517</v>
      </c>
      <c r="S417" s="62" t="s">
        <v>188</v>
      </c>
    </row>
    <row r="418" spans="14:19" ht="12.75">
      <c r="N418" s="62" t="s">
        <v>33</v>
      </c>
      <c r="O418" s="17">
        <v>80</v>
      </c>
      <c r="P418" t="s">
        <v>218</v>
      </c>
      <c r="S418" s="62" t="s">
        <v>190</v>
      </c>
    </row>
    <row r="419" spans="14:16" ht="12.75">
      <c r="N419" s="62" t="s">
        <v>31</v>
      </c>
      <c r="O419" s="17">
        <v>60</v>
      </c>
      <c r="P419" t="s">
        <v>221</v>
      </c>
    </row>
    <row r="420" spans="14:16" ht="12.75">
      <c r="N420" s="62" t="s">
        <v>28</v>
      </c>
      <c r="O420" s="17">
        <v>40</v>
      </c>
      <c r="P420" t="s">
        <v>223</v>
      </c>
    </row>
    <row r="421" spans="14:16" ht="12.75">
      <c r="N421" s="62"/>
      <c r="O421" s="17"/>
      <c r="P421" t="s">
        <v>23</v>
      </c>
    </row>
    <row r="422" spans="14:16" ht="12.75">
      <c r="N422" s="62"/>
      <c r="O422" s="17"/>
      <c r="P422" t="s">
        <v>208</v>
      </c>
    </row>
    <row r="423" ht="12.75">
      <c r="P423" t="s">
        <v>212</v>
      </c>
    </row>
    <row r="424" ht="12.75">
      <c r="P424" t="s">
        <v>214</v>
      </c>
    </row>
    <row r="425" ht="12.75">
      <c r="P425" t="s">
        <v>84</v>
      </c>
    </row>
    <row r="426" ht="12.75">
      <c r="P426" t="s">
        <v>240</v>
      </c>
    </row>
    <row r="427" ht="12.75">
      <c r="P427" t="s">
        <v>244</v>
      </c>
    </row>
    <row r="428" ht="12.75">
      <c r="P428" t="s">
        <v>24</v>
      </c>
    </row>
    <row r="429" ht="12.75">
      <c r="P429" t="s">
        <v>205</v>
      </c>
    </row>
    <row r="430" ht="12.75">
      <c r="P430" t="s">
        <v>249</v>
      </c>
    </row>
    <row r="431" ht="12.75">
      <c r="P431" t="s">
        <v>274</v>
      </c>
    </row>
    <row r="432" ht="12.75">
      <c r="P432" t="s">
        <v>330</v>
      </c>
    </row>
  </sheetData>
  <sheetProtection/>
  <mergeCells count="1">
    <mergeCell ref="J2:K2"/>
  </mergeCells>
  <dataValidations count="4">
    <dataValidation type="list" allowBlank="1" showInputMessage="1" showErrorMessage="1" sqref="D3:D402">
      <formula1>$S$417:$S$418</formula1>
    </dataValidation>
    <dataValidation errorStyle="information" type="list" allowBlank="1" showErrorMessage="1" sqref="E3:E402">
      <formula1>$O$417:$O$420</formula1>
    </dataValidation>
    <dataValidation type="list" allowBlank="1" showInputMessage="1" showErrorMessage="1" sqref="C3:C402">
      <formula1>$N$417:$N$420</formula1>
    </dataValidation>
    <dataValidation type="list" allowBlank="1" showInputMessage="1" showErrorMessage="1" sqref="H3:H402">
      <formula1>$P$417:$P$432</formula1>
    </dataValidation>
  </dataValidations>
  <hyperlinks>
    <hyperlink ref="J2" location="' Challenge J FOULON'!A1" display="' Challenge J FOULON'!A1"/>
    <hyperlink ref="J2:K2" location="' Challenge J FOULON 2019-2020'!A1" display="RETOUR feuille de match'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theme="6" tint="-0.4999699890613556"/>
  </sheetPr>
  <dimension ref="A1:T4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50" sqref="C350"/>
    </sheetView>
  </sheetViews>
  <sheetFormatPr defaultColWidth="11.421875" defaultRowHeight="12.75"/>
  <cols>
    <col min="1" max="1" width="12.00390625" style="0" customWidth="1"/>
    <col min="2" max="2" width="31.421875" style="82" customWidth="1"/>
    <col min="3" max="3" width="9.7109375" style="25" customWidth="1"/>
    <col min="4" max="4" width="10.140625" style="25" customWidth="1"/>
    <col min="5" max="5" width="11.28125" style="25" customWidth="1"/>
    <col min="6" max="6" width="11.421875" style="17" customWidth="1"/>
    <col min="7" max="7" width="12.57421875" style="17" customWidth="1"/>
    <col min="8" max="8" width="40.421875" style="17" customWidth="1"/>
    <col min="9" max="9" width="26.00390625" style="17" customWidth="1"/>
    <col min="11" max="11" width="15.57421875" style="0" customWidth="1"/>
    <col min="15" max="20" width="11.421875" style="0" hidden="1" customWidth="1"/>
  </cols>
  <sheetData>
    <row r="1" spans="1:11" ht="12.75">
      <c r="A1" s="46"/>
      <c r="B1" s="77"/>
      <c r="C1" s="48"/>
      <c r="D1" s="48"/>
      <c r="E1" s="48"/>
      <c r="F1" s="47"/>
      <c r="G1" s="47"/>
      <c r="H1" s="47"/>
      <c r="I1" s="47"/>
      <c r="J1" s="46"/>
      <c r="K1" s="46"/>
    </row>
    <row r="2" spans="1:11" ht="38.25" customHeight="1">
      <c r="A2" s="63" t="s">
        <v>155</v>
      </c>
      <c r="B2" s="96" t="s">
        <v>156</v>
      </c>
      <c r="C2" s="63" t="s">
        <v>40</v>
      </c>
      <c r="D2" s="64" t="s">
        <v>186</v>
      </c>
      <c r="E2" s="60" t="s">
        <v>189</v>
      </c>
      <c r="F2" s="60" t="s">
        <v>518</v>
      </c>
      <c r="G2" s="63" t="s">
        <v>157</v>
      </c>
      <c r="H2" s="63" t="s">
        <v>158</v>
      </c>
      <c r="I2" s="63" t="s">
        <v>159</v>
      </c>
      <c r="J2" s="199" t="s">
        <v>197</v>
      </c>
      <c r="K2" s="199"/>
    </row>
    <row r="3" spans="1:9" ht="12.75">
      <c r="A3" s="45">
        <v>123154</v>
      </c>
      <c r="B3" s="99" t="s">
        <v>516</v>
      </c>
      <c r="C3" s="105" t="s">
        <v>33</v>
      </c>
      <c r="D3" s="107" t="s">
        <v>190</v>
      </c>
      <c r="E3" s="107">
        <v>25</v>
      </c>
      <c r="F3" s="108">
        <v>0.386</v>
      </c>
      <c r="G3" s="108">
        <v>0.332</v>
      </c>
      <c r="H3" s="106" t="s">
        <v>496</v>
      </c>
      <c r="I3" s="106" t="s">
        <v>57</v>
      </c>
    </row>
    <row r="4" spans="1:9" ht="12.75">
      <c r="A4" s="45">
        <v>144045</v>
      </c>
      <c r="B4" s="99" t="s">
        <v>495</v>
      </c>
      <c r="C4" s="105" t="s">
        <v>33</v>
      </c>
      <c r="D4" s="107" t="s">
        <v>190</v>
      </c>
      <c r="E4" s="107">
        <v>25</v>
      </c>
      <c r="F4" s="108">
        <v>0.451</v>
      </c>
      <c r="G4" s="108">
        <v>0.388</v>
      </c>
      <c r="H4" s="106" t="s">
        <v>496</v>
      </c>
      <c r="I4" s="106" t="s">
        <v>57</v>
      </c>
    </row>
    <row r="5" spans="1:9" ht="12.75">
      <c r="A5" s="45">
        <v>132387</v>
      </c>
      <c r="B5" s="99" t="s">
        <v>497</v>
      </c>
      <c r="C5" s="105" t="s">
        <v>33</v>
      </c>
      <c r="D5" s="107" t="s">
        <v>190</v>
      </c>
      <c r="E5" s="107">
        <v>25</v>
      </c>
      <c r="F5" s="108">
        <v>0.484</v>
      </c>
      <c r="G5" s="108">
        <v>0.416</v>
      </c>
      <c r="H5" s="106" t="s">
        <v>496</v>
      </c>
      <c r="I5" s="106" t="s">
        <v>57</v>
      </c>
    </row>
    <row r="6" spans="1:9" ht="12.75">
      <c r="A6" s="45">
        <v>19213</v>
      </c>
      <c r="B6" s="99" t="s">
        <v>498</v>
      </c>
      <c r="C6" s="105" t="s">
        <v>33</v>
      </c>
      <c r="D6" s="107" t="s">
        <v>190</v>
      </c>
      <c r="E6" s="107">
        <v>25</v>
      </c>
      <c r="F6" s="108">
        <v>0.353</v>
      </c>
      <c r="G6" s="108">
        <v>0.303</v>
      </c>
      <c r="H6" s="106" t="s">
        <v>496</v>
      </c>
      <c r="I6" s="106" t="s">
        <v>57</v>
      </c>
    </row>
    <row r="7" spans="1:9" ht="12.75">
      <c r="A7" s="45">
        <v>160020</v>
      </c>
      <c r="B7" s="99" t="s">
        <v>500</v>
      </c>
      <c r="C7" s="105" t="s">
        <v>31</v>
      </c>
      <c r="D7" s="107" t="s">
        <v>190</v>
      </c>
      <c r="E7" s="107">
        <v>20</v>
      </c>
      <c r="F7" s="108">
        <v>0.305</v>
      </c>
      <c r="G7" s="108">
        <v>0.262</v>
      </c>
      <c r="H7" s="106" t="s">
        <v>496</v>
      </c>
      <c r="I7" s="106" t="s">
        <v>57</v>
      </c>
    </row>
    <row r="8" spans="1:9" ht="12.75">
      <c r="A8" s="45">
        <v>18520</v>
      </c>
      <c r="B8" s="99" t="s">
        <v>501</v>
      </c>
      <c r="C8" s="105" t="s">
        <v>31</v>
      </c>
      <c r="D8" s="107" t="s">
        <v>190</v>
      </c>
      <c r="E8" s="107">
        <v>20</v>
      </c>
      <c r="F8" s="108">
        <v>0.194</v>
      </c>
      <c r="G8" s="108">
        <v>0.167</v>
      </c>
      <c r="H8" s="106" t="s">
        <v>496</v>
      </c>
      <c r="I8" s="106" t="s">
        <v>57</v>
      </c>
    </row>
    <row r="9" spans="1:9" ht="12.75">
      <c r="A9" s="45">
        <v>18946</v>
      </c>
      <c r="B9" s="99" t="s">
        <v>502</v>
      </c>
      <c r="C9" s="105" t="s">
        <v>33</v>
      </c>
      <c r="D9" s="107" t="s">
        <v>190</v>
      </c>
      <c r="E9" s="107">
        <v>25</v>
      </c>
      <c r="F9" s="108">
        <v>0.41</v>
      </c>
      <c r="G9" s="108">
        <v>0.352</v>
      </c>
      <c r="H9" s="106" t="s">
        <v>496</v>
      </c>
      <c r="I9" s="106" t="s">
        <v>57</v>
      </c>
    </row>
    <row r="10" spans="1:9" ht="12.75">
      <c r="A10" s="45">
        <v>104900</v>
      </c>
      <c r="B10" s="99" t="s">
        <v>504</v>
      </c>
      <c r="C10" s="105" t="s">
        <v>31</v>
      </c>
      <c r="D10" s="107" t="s">
        <v>190</v>
      </c>
      <c r="E10" s="107">
        <v>20</v>
      </c>
      <c r="F10" s="108">
        <v>0.334</v>
      </c>
      <c r="G10" s="108">
        <v>0.288</v>
      </c>
      <c r="H10" s="106" t="s">
        <v>496</v>
      </c>
      <c r="I10" s="106" t="s">
        <v>57</v>
      </c>
    </row>
    <row r="11" spans="1:9" ht="12.75">
      <c r="A11" s="45">
        <v>141126</v>
      </c>
      <c r="B11" s="99" t="s">
        <v>505</v>
      </c>
      <c r="C11" s="105" t="s">
        <v>35</v>
      </c>
      <c r="D11" s="107" t="s">
        <v>190</v>
      </c>
      <c r="E11" s="107">
        <v>30</v>
      </c>
      <c r="F11" s="108"/>
      <c r="G11" s="108">
        <v>0.482</v>
      </c>
      <c r="H11" s="106" t="s">
        <v>496</v>
      </c>
      <c r="I11" s="106" t="s">
        <v>57</v>
      </c>
    </row>
    <row r="12" spans="1:9" ht="12.75">
      <c r="A12" s="45">
        <v>18977</v>
      </c>
      <c r="B12" s="99" t="s">
        <v>506</v>
      </c>
      <c r="C12" s="105" t="s">
        <v>35</v>
      </c>
      <c r="D12" s="107" t="s">
        <v>190</v>
      </c>
      <c r="E12" s="107">
        <v>30</v>
      </c>
      <c r="F12" s="108"/>
      <c r="G12" s="108">
        <v>0.484</v>
      </c>
      <c r="H12" s="106" t="s">
        <v>496</v>
      </c>
      <c r="I12" s="106" t="s">
        <v>57</v>
      </c>
    </row>
    <row r="13" spans="1:9" ht="12.75">
      <c r="A13" s="45">
        <v>18978</v>
      </c>
      <c r="B13" s="99" t="s">
        <v>508</v>
      </c>
      <c r="C13" s="105" t="s">
        <v>31</v>
      </c>
      <c r="D13" s="107" t="s">
        <v>190</v>
      </c>
      <c r="E13" s="107">
        <v>20</v>
      </c>
      <c r="F13" s="108">
        <v>0.269</v>
      </c>
      <c r="G13" s="108">
        <v>0.231</v>
      </c>
      <c r="H13" s="106" t="s">
        <v>496</v>
      </c>
      <c r="I13" s="106" t="s">
        <v>57</v>
      </c>
    </row>
    <row r="14" spans="1:9" ht="12.75">
      <c r="A14" s="45">
        <v>18765</v>
      </c>
      <c r="B14" s="99" t="s">
        <v>509</v>
      </c>
      <c r="C14" s="105" t="s">
        <v>33</v>
      </c>
      <c r="D14" s="107" t="s">
        <v>190</v>
      </c>
      <c r="E14" s="107">
        <v>25</v>
      </c>
      <c r="F14" s="108">
        <v>0.32</v>
      </c>
      <c r="G14" s="108">
        <v>0.275</v>
      </c>
      <c r="H14" s="106" t="s">
        <v>496</v>
      </c>
      <c r="I14" s="106" t="s">
        <v>57</v>
      </c>
    </row>
    <row r="15" spans="1:9" ht="12.75">
      <c r="A15" s="45">
        <v>123710</v>
      </c>
      <c r="B15" s="99" t="s">
        <v>510</v>
      </c>
      <c r="C15" s="105" t="s">
        <v>33</v>
      </c>
      <c r="D15" s="107" t="s">
        <v>190</v>
      </c>
      <c r="E15" s="107">
        <v>25</v>
      </c>
      <c r="F15" s="108">
        <v>0.476</v>
      </c>
      <c r="G15" s="108">
        <v>0.409</v>
      </c>
      <c r="H15" s="106" t="s">
        <v>496</v>
      </c>
      <c r="I15" s="106" t="s">
        <v>57</v>
      </c>
    </row>
    <row r="16" spans="1:9" ht="12.75">
      <c r="A16" s="45">
        <v>152627</v>
      </c>
      <c r="B16" s="99" t="s">
        <v>512</v>
      </c>
      <c r="C16" s="105" t="s">
        <v>28</v>
      </c>
      <c r="D16" s="107" t="s">
        <v>190</v>
      </c>
      <c r="E16" s="107">
        <v>15</v>
      </c>
      <c r="F16" s="108">
        <v>0.172</v>
      </c>
      <c r="G16" s="108">
        <v>0.148</v>
      </c>
      <c r="H16" s="106" t="s">
        <v>496</v>
      </c>
      <c r="I16" s="106" t="s">
        <v>57</v>
      </c>
    </row>
    <row r="17" spans="1:9" ht="12.75">
      <c r="A17" s="45">
        <v>13996</v>
      </c>
      <c r="B17" s="99" t="s">
        <v>513</v>
      </c>
      <c r="C17" s="105" t="s">
        <v>28</v>
      </c>
      <c r="D17" s="107" t="s">
        <v>190</v>
      </c>
      <c r="E17" s="107">
        <v>15</v>
      </c>
      <c r="F17" s="108">
        <v>0.197</v>
      </c>
      <c r="G17" s="108">
        <v>0.17</v>
      </c>
      <c r="H17" s="106" t="s">
        <v>496</v>
      </c>
      <c r="I17" s="106" t="s">
        <v>57</v>
      </c>
    </row>
    <row r="18" spans="1:9" ht="12.75">
      <c r="A18" s="45">
        <v>135683</v>
      </c>
      <c r="B18" s="99" t="s">
        <v>514</v>
      </c>
      <c r="C18" s="105" t="s">
        <v>31</v>
      </c>
      <c r="D18" s="107" t="s">
        <v>190</v>
      </c>
      <c r="E18" s="107">
        <v>20</v>
      </c>
      <c r="F18" s="108">
        <v>0.352</v>
      </c>
      <c r="G18" s="108">
        <v>0.303</v>
      </c>
      <c r="H18" s="106" t="s">
        <v>496</v>
      </c>
      <c r="I18" s="106" t="s">
        <v>57</v>
      </c>
    </row>
    <row r="19" spans="1:9" ht="12.75">
      <c r="A19" s="45">
        <v>18746</v>
      </c>
      <c r="B19" s="99" t="s">
        <v>217</v>
      </c>
      <c r="C19" s="45" t="s">
        <v>35</v>
      </c>
      <c r="D19" s="107" t="s">
        <v>190</v>
      </c>
      <c r="E19" s="107">
        <v>30</v>
      </c>
      <c r="F19" s="45" t="s">
        <v>207</v>
      </c>
      <c r="G19" s="45">
        <v>0.458</v>
      </c>
      <c r="H19" s="45" t="s">
        <v>218</v>
      </c>
      <c r="I19" s="45" t="s">
        <v>57</v>
      </c>
    </row>
    <row r="20" spans="1:9" ht="12.75">
      <c r="A20" s="45">
        <v>131650</v>
      </c>
      <c r="B20" s="99" t="s">
        <v>219</v>
      </c>
      <c r="C20" s="45" t="s">
        <v>35</v>
      </c>
      <c r="D20" s="107" t="s">
        <v>190</v>
      </c>
      <c r="E20" s="107">
        <v>30</v>
      </c>
      <c r="F20" s="45" t="s">
        <v>207</v>
      </c>
      <c r="G20" s="45">
        <v>0.291</v>
      </c>
      <c r="H20" s="45" t="s">
        <v>218</v>
      </c>
      <c r="I20" s="45" t="s">
        <v>57</v>
      </c>
    </row>
    <row r="21" spans="1:9" ht="12.75">
      <c r="A21" s="45">
        <v>18683</v>
      </c>
      <c r="B21" s="99" t="s">
        <v>336</v>
      </c>
      <c r="C21" s="45" t="s">
        <v>33</v>
      </c>
      <c r="D21" s="107" t="s">
        <v>190</v>
      </c>
      <c r="E21" s="107">
        <v>25</v>
      </c>
      <c r="F21" s="45">
        <v>0.369</v>
      </c>
      <c r="G21" s="45">
        <v>0.317</v>
      </c>
      <c r="H21" s="45" t="s">
        <v>218</v>
      </c>
      <c r="I21" s="45" t="s">
        <v>57</v>
      </c>
    </row>
    <row r="22" spans="1:9" ht="12.75">
      <c r="A22" s="45">
        <v>162880</v>
      </c>
      <c r="B22" s="99" t="s">
        <v>253</v>
      </c>
      <c r="C22" s="45" t="s">
        <v>33</v>
      </c>
      <c r="D22" s="107" t="s">
        <v>190</v>
      </c>
      <c r="E22" s="107">
        <v>25</v>
      </c>
      <c r="F22" s="45">
        <v>0.434</v>
      </c>
      <c r="G22" s="45">
        <v>0.373</v>
      </c>
      <c r="H22" s="45" t="s">
        <v>218</v>
      </c>
      <c r="I22" s="45" t="s">
        <v>57</v>
      </c>
    </row>
    <row r="23" spans="1:9" ht="12.75">
      <c r="A23" s="45">
        <v>147965</v>
      </c>
      <c r="B23" s="99" t="s">
        <v>280</v>
      </c>
      <c r="C23" s="45" t="s">
        <v>33</v>
      </c>
      <c r="D23" s="107" t="s">
        <v>190</v>
      </c>
      <c r="E23" s="107">
        <v>25</v>
      </c>
      <c r="F23" s="45">
        <v>0.523</v>
      </c>
      <c r="G23" s="45">
        <v>0.449</v>
      </c>
      <c r="H23" s="45" t="s">
        <v>218</v>
      </c>
      <c r="I23" s="45" t="s">
        <v>57</v>
      </c>
    </row>
    <row r="24" spans="1:9" ht="12.75">
      <c r="A24" s="45">
        <v>18680</v>
      </c>
      <c r="B24" s="99" t="s">
        <v>335</v>
      </c>
      <c r="C24" s="45" t="s">
        <v>31</v>
      </c>
      <c r="D24" s="107" t="s">
        <v>190</v>
      </c>
      <c r="E24" s="107">
        <v>20</v>
      </c>
      <c r="F24" s="45">
        <v>0.224</v>
      </c>
      <c r="G24" s="45">
        <v>0.192</v>
      </c>
      <c r="H24" s="45" t="s">
        <v>218</v>
      </c>
      <c r="I24" s="45" t="s">
        <v>57</v>
      </c>
    </row>
    <row r="25" spans="1:9" ht="12.75">
      <c r="A25" s="45">
        <v>19113</v>
      </c>
      <c r="B25" s="99" t="s">
        <v>85</v>
      </c>
      <c r="C25" s="45" t="s">
        <v>31</v>
      </c>
      <c r="D25" s="107" t="s">
        <v>190</v>
      </c>
      <c r="E25" s="107">
        <v>20</v>
      </c>
      <c r="F25" s="45">
        <v>0.343</v>
      </c>
      <c r="G25" s="45">
        <v>0.295</v>
      </c>
      <c r="H25" s="45" t="s">
        <v>218</v>
      </c>
      <c r="I25" s="45" t="s">
        <v>57</v>
      </c>
    </row>
    <row r="26" spans="1:9" ht="12.75">
      <c r="A26" s="45">
        <v>18682</v>
      </c>
      <c r="B26" s="99" t="s">
        <v>278</v>
      </c>
      <c r="C26" s="45" t="s">
        <v>31</v>
      </c>
      <c r="D26" s="107" t="s">
        <v>190</v>
      </c>
      <c r="E26" s="107">
        <v>20</v>
      </c>
      <c r="F26" s="45">
        <v>0.302</v>
      </c>
      <c r="G26" s="45">
        <v>0.259</v>
      </c>
      <c r="H26" s="45" t="s">
        <v>218</v>
      </c>
      <c r="I26" s="45" t="s">
        <v>57</v>
      </c>
    </row>
    <row r="27" spans="1:9" ht="12.75">
      <c r="A27" s="45">
        <v>18679</v>
      </c>
      <c r="B27" s="99" t="s">
        <v>279</v>
      </c>
      <c r="C27" s="45" t="s">
        <v>31</v>
      </c>
      <c r="D27" s="107" t="s">
        <v>190</v>
      </c>
      <c r="E27" s="107">
        <v>20</v>
      </c>
      <c r="F27" s="45">
        <v>0.323</v>
      </c>
      <c r="G27" s="45">
        <v>0.278</v>
      </c>
      <c r="H27" s="45" t="s">
        <v>218</v>
      </c>
      <c r="I27" s="45" t="s">
        <v>57</v>
      </c>
    </row>
    <row r="28" spans="1:9" ht="12.75">
      <c r="A28" s="45">
        <v>145464</v>
      </c>
      <c r="B28" s="99" t="s">
        <v>282</v>
      </c>
      <c r="C28" s="45" t="s">
        <v>31</v>
      </c>
      <c r="D28" s="107" t="s">
        <v>190</v>
      </c>
      <c r="E28" s="107">
        <v>20</v>
      </c>
      <c r="F28" s="45">
        <v>0.3</v>
      </c>
      <c r="G28" s="45">
        <v>0.258</v>
      </c>
      <c r="H28" s="45" t="s">
        <v>218</v>
      </c>
      <c r="I28" s="45" t="s">
        <v>57</v>
      </c>
    </row>
    <row r="29" spans="1:9" ht="12.75">
      <c r="A29" s="45">
        <v>123105</v>
      </c>
      <c r="B29" s="99" t="s">
        <v>420</v>
      </c>
      <c r="C29" s="45" t="s">
        <v>28</v>
      </c>
      <c r="D29" s="107" t="s">
        <v>190</v>
      </c>
      <c r="E29" s="107">
        <v>15</v>
      </c>
      <c r="F29" s="45">
        <v>0.204</v>
      </c>
      <c r="G29" s="45">
        <v>0.175</v>
      </c>
      <c r="H29" s="45" t="s">
        <v>218</v>
      </c>
      <c r="I29" s="45" t="s">
        <v>57</v>
      </c>
    </row>
    <row r="30" spans="1:9" ht="12.75">
      <c r="A30" s="45">
        <v>18686</v>
      </c>
      <c r="B30" s="99" t="s">
        <v>422</v>
      </c>
      <c r="C30" s="45" t="s">
        <v>28</v>
      </c>
      <c r="D30" s="107" t="s">
        <v>190</v>
      </c>
      <c r="E30" s="107">
        <v>15</v>
      </c>
      <c r="F30" s="45">
        <v>0.125</v>
      </c>
      <c r="G30" s="45">
        <v>0.107</v>
      </c>
      <c r="H30" s="45" t="s">
        <v>218</v>
      </c>
      <c r="I30" s="45" t="s">
        <v>57</v>
      </c>
    </row>
    <row r="31" spans="1:9" ht="12.75">
      <c r="A31" s="45">
        <v>18685</v>
      </c>
      <c r="B31" s="99" t="s">
        <v>281</v>
      </c>
      <c r="C31" s="45" t="s">
        <v>28</v>
      </c>
      <c r="D31" s="107" t="s">
        <v>190</v>
      </c>
      <c r="E31" s="107">
        <v>15</v>
      </c>
      <c r="F31" s="45">
        <v>0.209</v>
      </c>
      <c r="G31" s="45">
        <v>0.18</v>
      </c>
      <c r="H31" s="45" t="s">
        <v>218</v>
      </c>
      <c r="I31" s="45" t="s">
        <v>57</v>
      </c>
    </row>
    <row r="32" spans="1:9" ht="12.75">
      <c r="A32" s="45">
        <v>130372</v>
      </c>
      <c r="B32" s="99" t="s">
        <v>220</v>
      </c>
      <c r="C32" s="45" t="s">
        <v>33</v>
      </c>
      <c r="D32" s="107" t="s">
        <v>190</v>
      </c>
      <c r="E32" s="107">
        <v>25</v>
      </c>
      <c r="F32" s="45">
        <v>0.513</v>
      </c>
      <c r="G32" s="45">
        <v>0.441</v>
      </c>
      <c r="H32" s="45" t="s">
        <v>221</v>
      </c>
      <c r="I32" s="45" t="s">
        <v>57</v>
      </c>
    </row>
    <row r="33" spans="1:9" ht="12.75">
      <c r="A33" s="45">
        <v>13282</v>
      </c>
      <c r="B33" s="99" t="s">
        <v>343</v>
      </c>
      <c r="C33" s="45" t="s">
        <v>33</v>
      </c>
      <c r="D33" s="107" t="s">
        <v>190</v>
      </c>
      <c r="E33" s="107">
        <v>25</v>
      </c>
      <c r="F33" s="45">
        <v>0.365</v>
      </c>
      <c r="G33" s="45">
        <v>0.313</v>
      </c>
      <c r="H33" s="45" t="s">
        <v>221</v>
      </c>
      <c r="I33" s="45" t="s">
        <v>57</v>
      </c>
    </row>
    <row r="34" spans="1:9" ht="12.75">
      <c r="A34" s="45">
        <v>134955</v>
      </c>
      <c r="B34" s="99" t="s">
        <v>287</v>
      </c>
      <c r="C34" s="45" t="s">
        <v>33</v>
      </c>
      <c r="D34" s="107" t="s">
        <v>190</v>
      </c>
      <c r="E34" s="107">
        <v>25</v>
      </c>
      <c r="F34" s="45">
        <v>0.402</v>
      </c>
      <c r="G34" s="45">
        <v>0.345</v>
      </c>
      <c r="H34" s="45" t="s">
        <v>221</v>
      </c>
      <c r="I34" s="45" t="s">
        <v>57</v>
      </c>
    </row>
    <row r="35" spans="1:9" ht="12.75">
      <c r="A35" s="45">
        <v>18611</v>
      </c>
      <c r="B35" s="99" t="s">
        <v>288</v>
      </c>
      <c r="C35" s="45" t="s">
        <v>33</v>
      </c>
      <c r="D35" s="107" t="s">
        <v>190</v>
      </c>
      <c r="E35" s="107">
        <v>25</v>
      </c>
      <c r="F35" s="45">
        <v>0.417</v>
      </c>
      <c r="G35" s="45">
        <v>0.359</v>
      </c>
      <c r="H35" s="45" t="s">
        <v>221</v>
      </c>
      <c r="I35" s="45" t="s">
        <v>57</v>
      </c>
    </row>
    <row r="36" spans="1:9" ht="12.75">
      <c r="A36" s="45">
        <v>18964</v>
      </c>
      <c r="B36" s="99" t="s">
        <v>340</v>
      </c>
      <c r="C36" s="45" t="s">
        <v>31</v>
      </c>
      <c r="D36" s="107" t="s">
        <v>190</v>
      </c>
      <c r="E36" s="107">
        <v>20</v>
      </c>
      <c r="F36" s="45">
        <v>0.354</v>
      </c>
      <c r="G36" s="45">
        <v>0.304</v>
      </c>
      <c r="H36" s="45" t="s">
        <v>221</v>
      </c>
      <c r="I36" s="45" t="s">
        <v>57</v>
      </c>
    </row>
    <row r="37" spans="1:9" ht="12.75">
      <c r="A37" s="45">
        <v>153406</v>
      </c>
      <c r="B37" s="99" t="s">
        <v>341</v>
      </c>
      <c r="C37" s="45" t="s">
        <v>31</v>
      </c>
      <c r="D37" s="107" t="s">
        <v>190</v>
      </c>
      <c r="E37" s="107">
        <v>20</v>
      </c>
      <c r="F37" s="45">
        <v>0.257</v>
      </c>
      <c r="G37" s="45">
        <v>0.221</v>
      </c>
      <c r="H37" s="45" t="s">
        <v>221</v>
      </c>
      <c r="I37" s="45" t="s">
        <v>57</v>
      </c>
    </row>
    <row r="38" spans="1:9" ht="12.75">
      <c r="A38" s="45">
        <v>100066</v>
      </c>
      <c r="B38" s="99" t="s">
        <v>285</v>
      </c>
      <c r="C38" s="45" t="s">
        <v>31</v>
      </c>
      <c r="D38" s="107" t="s">
        <v>190</v>
      </c>
      <c r="E38" s="107">
        <v>20</v>
      </c>
      <c r="F38" s="45">
        <v>0.251</v>
      </c>
      <c r="G38" s="45">
        <v>0.216</v>
      </c>
      <c r="H38" s="45" t="s">
        <v>221</v>
      </c>
      <c r="I38" s="45" t="s">
        <v>57</v>
      </c>
    </row>
    <row r="39" spans="1:9" ht="12.75">
      <c r="A39" s="45">
        <v>146001</v>
      </c>
      <c r="B39" s="99" t="s">
        <v>345</v>
      </c>
      <c r="C39" s="45" t="s">
        <v>31</v>
      </c>
      <c r="D39" s="107" t="s">
        <v>190</v>
      </c>
      <c r="E39" s="107">
        <v>20</v>
      </c>
      <c r="F39" s="45">
        <v>0.242</v>
      </c>
      <c r="G39" s="45">
        <v>0.208</v>
      </c>
      <c r="H39" s="45" t="s">
        <v>221</v>
      </c>
      <c r="I39" s="45" t="s">
        <v>57</v>
      </c>
    </row>
    <row r="40" spans="1:9" ht="12.75">
      <c r="A40" s="45">
        <v>141116</v>
      </c>
      <c r="B40" s="99" t="s">
        <v>490</v>
      </c>
      <c r="C40" s="45" t="s">
        <v>31</v>
      </c>
      <c r="D40" s="107" t="s">
        <v>190</v>
      </c>
      <c r="E40" s="107">
        <v>20</v>
      </c>
      <c r="F40" s="45">
        <v>0.311</v>
      </c>
      <c r="G40" s="45">
        <v>0.267</v>
      </c>
      <c r="H40" s="45" t="s">
        <v>221</v>
      </c>
      <c r="I40" s="45" t="s">
        <v>57</v>
      </c>
    </row>
    <row r="41" spans="1:9" ht="12.75">
      <c r="A41" s="45">
        <v>145493</v>
      </c>
      <c r="B41" s="99" t="s">
        <v>338</v>
      </c>
      <c r="C41" s="45" t="s">
        <v>44</v>
      </c>
      <c r="D41" s="107" t="s">
        <v>190</v>
      </c>
      <c r="E41" s="107">
        <v>15</v>
      </c>
      <c r="F41" s="45"/>
      <c r="G41" s="45"/>
      <c r="H41" s="45" t="s">
        <v>221</v>
      </c>
      <c r="I41" s="109" t="s">
        <v>57</v>
      </c>
    </row>
    <row r="42" spans="1:9" ht="12.75">
      <c r="A42" s="46">
        <v>169663</v>
      </c>
      <c r="B42" s="77" t="s">
        <v>339</v>
      </c>
      <c r="C42" s="46" t="s">
        <v>31</v>
      </c>
      <c r="D42" s="48" t="s">
        <v>188</v>
      </c>
      <c r="E42" s="48">
        <v>20</v>
      </c>
      <c r="F42" s="45">
        <v>0.291</v>
      </c>
      <c r="G42" s="45"/>
      <c r="H42" s="45" t="s">
        <v>221</v>
      </c>
      <c r="I42" s="109" t="s">
        <v>57</v>
      </c>
    </row>
    <row r="43" spans="1:9" ht="12.75">
      <c r="A43" s="46">
        <v>172306</v>
      </c>
      <c r="B43" s="77" t="s">
        <v>286</v>
      </c>
      <c r="C43" s="46" t="s">
        <v>28</v>
      </c>
      <c r="D43" s="48" t="s">
        <v>188</v>
      </c>
      <c r="E43" s="48">
        <v>15</v>
      </c>
      <c r="F43" s="45"/>
      <c r="G43" s="45"/>
      <c r="H43" s="45" t="s">
        <v>221</v>
      </c>
      <c r="I43" s="109" t="s">
        <v>57</v>
      </c>
    </row>
    <row r="44" spans="1:9" ht="12.75">
      <c r="A44" s="45">
        <v>18491</v>
      </c>
      <c r="B44" s="99" t="s">
        <v>256</v>
      </c>
      <c r="C44" s="45" t="s">
        <v>25</v>
      </c>
      <c r="D44" s="107" t="s">
        <v>190</v>
      </c>
      <c r="E44" s="107">
        <v>35</v>
      </c>
      <c r="F44" s="45" t="s">
        <v>207</v>
      </c>
      <c r="G44" s="45">
        <v>0.685</v>
      </c>
      <c r="H44" s="45" t="s">
        <v>223</v>
      </c>
      <c r="I44" s="45" t="s">
        <v>57</v>
      </c>
    </row>
    <row r="45" spans="1:9" ht="12.75">
      <c r="A45" s="45">
        <v>115030</v>
      </c>
      <c r="B45" s="99" t="s">
        <v>480</v>
      </c>
      <c r="C45" s="45" t="s">
        <v>35</v>
      </c>
      <c r="D45" s="107" t="s">
        <v>190</v>
      </c>
      <c r="E45" s="107">
        <v>30</v>
      </c>
      <c r="F45" s="45" t="s">
        <v>207</v>
      </c>
      <c r="G45" s="45">
        <v>0.487</v>
      </c>
      <c r="H45" s="45" t="s">
        <v>223</v>
      </c>
      <c r="I45" s="45" t="s">
        <v>57</v>
      </c>
    </row>
    <row r="46" spans="1:9" ht="12.75">
      <c r="A46" s="45">
        <v>104946</v>
      </c>
      <c r="B46" s="99" t="s">
        <v>257</v>
      </c>
      <c r="C46" s="45" t="s">
        <v>35</v>
      </c>
      <c r="D46" s="107" t="s">
        <v>190</v>
      </c>
      <c r="E46" s="107">
        <v>30</v>
      </c>
      <c r="F46" s="45" t="s">
        <v>207</v>
      </c>
      <c r="G46" s="45">
        <v>0.41</v>
      </c>
      <c r="H46" s="45" t="s">
        <v>223</v>
      </c>
      <c r="I46" s="45" t="s">
        <v>57</v>
      </c>
    </row>
    <row r="47" spans="1:9" ht="12.75">
      <c r="A47" s="45">
        <v>14267</v>
      </c>
      <c r="B47" s="99" t="s">
        <v>294</v>
      </c>
      <c r="C47" s="45" t="s">
        <v>35</v>
      </c>
      <c r="D47" s="107" t="s">
        <v>190</v>
      </c>
      <c r="E47" s="107">
        <v>30</v>
      </c>
      <c r="F47" s="45" t="s">
        <v>207</v>
      </c>
      <c r="G47" s="45">
        <v>0.51</v>
      </c>
      <c r="H47" s="45" t="s">
        <v>223</v>
      </c>
      <c r="I47" s="45" t="s">
        <v>57</v>
      </c>
    </row>
    <row r="48" spans="1:9" ht="12.75">
      <c r="A48" s="45">
        <v>119564</v>
      </c>
      <c r="B48" s="99" t="s">
        <v>222</v>
      </c>
      <c r="C48" s="45" t="s">
        <v>33</v>
      </c>
      <c r="D48" s="107" t="s">
        <v>190</v>
      </c>
      <c r="E48" s="107">
        <v>25</v>
      </c>
      <c r="F48" s="45">
        <v>0.397</v>
      </c>
      <c r="G48" s="45">
        <v>0.341</v>
      </c>
      <c r="H48" s="45" t="s">
        <v>223</v>
      </c>
      <c r="I48" s="45" t="s">
        <v>57</v>
      </c>
    </row>
    <row r="49" spans="1:9" ht="12.75">
      <c r="A49" s="45">
        <v>19060</v>
      </c>
      <c r="B49" s="99" t="s">
        <v>479</v>
      </c>
      <c r="C49" s="45" t="s">
        <v>33</v>
      </c>
      <c r="D49" s="107" t="s">
        <v>190</v>
      </c>
      <c r="E49" s="107">
        <v>25</v>
      </c>
      <c r="F49" s="45">
        <v>0.506</v>
      </c>
      <c r="G49" s="45">
        <v>0.435</v>
      </c>
      <c r="H49" s="45" t="s">
        <v>223</v>
      </c>
      <c r="I49" s="45" t="s">
        <v>57</v>
      </c>
    </row>
    <row r="50" spans="1:9" ht="12.75">
      <c r="A50" s="45">
        <v>122515</v>
      </c>
      <c r="B50" s="99" t="s">
        <v>289</v>
      </c>
      <c r="C50" s="45" t="s">
        <v>33</v>
      </c>
      <c r="D50" s="107" t="s">
        <v>190</v>
      </c>
      <c r="E50" s="107">
        <v>25</v>
      </c>
      <c r="F50" s="45">
        <v>0.415</v>
      </c>
      <c r="G50" s="45">
        <v>0.357</v>
      </c>
      <c r="H50" s="45" t="s">
        <v>223</v>
      </c>
      <c r="I50" s="45" t="s">
        <v>57</v>
      </c>
    </row>
    <row r="51" spans="1:9" ht="12.75">
      <c r="A51" s="45">
        <v>19304</v>
      </c>
      <c r="B51" s="99" t="s">
        <v>291</v>
      </c>
      <c r="C51" s="45" t="s">
        <v>33</v>
      </c>
      <c r="D51" s="107" t="s">
        <v>190</v>
      </c>
      <c r="E51" s="107">
        <v>25</v>
      </c>
      <c r="F51" s="45">
        <v>0.428</v>
      </c>
      <c r="G51" s="45">
        <v>0.368</v>
      </c>
      <c r="H51" s="45" t="s">
        <v>223</v>
      </c>
      <c r="I51" s="45" t="s">
        <v>57</v>
      </c>
    </row>
    <row r="52" spans="1:9" ht="12.75">
      <c r="A52" s="45">
        <v>18424</v>
      </c>
      <c r="B52" s="99" t="s">
        <v>426</v>
      </c>
      <c r="C52" s="45" t="s">
        <v>31</v>
      </c>
      <c r="D52" s="107" t="s">
        <v>190</v>
      </c>
      <c r="E52" s="107">
        <v>20</v>
      </c>
      <c r="F52" s="45">
        <v>0.201</v>
      </c>
      <c r="G52" s="45">
        <v>0.173</v>
      </c>
      <c r="H52" s="45" t="s">
        <v>223</v>
      </c>
      <c r="I52" s="45" t="s">
        <v>57</v>
      </c>
    </row>
    <row r="53" spans="1:9" ht="12.75">
      <c r="A53" s="45">
        <v>18850</v>
      </c>
      <c r="B53" s="99" t="s">
        <v>290</v>
      </c>
      <c r="C53" s="45" t="s">
        <v>31</v>
      </c>
      <c r="D53" s="107" t="s">
        <v>190</v>
      </c>
      <c r="E53" s="107">
        <v>20</v>
      </c>
      <c r="F53" s="45">
        <v>0.345</v>
      </c>
      <c r="G53" s="45">
        <v>0.297</v>
      </c>
      <c r="H53" s="45" t="s">
        <v>223</v>
      </c>
      <c r="I53" s="45" t="s">
        <v>57</v>
      </c>
    </row>
    <row r="54" spans="1:9" ht="12.75">
      <c r="A54" s="45">
        <v>18848</v>
      </c>
      <c r="B54" s="99" t="s">
        <v>352</v>
      </c>
      <c r="C54" s="45" t="s">
        <v>31</v>
      </c>
      <c r="D54" s="107" t="s">
        <v>190</v>
      </c>
      <c r="E54" s="107">
        <v>20</v>
      </c>
      <c r="F54" s="45">
        <v>0.27</v>
      </c>
      <c r="G54" s="45">
        <v>0.232</v>
      </c>
      <c r="H54" s="45" t="s">
        <v>223</v>
      </c>
      <c r="I54" s="45" t="s">
        <v>57</v>
      </c>
    </row>
    <row r="55" spans="1:9" ht="12.75">
      <c r="A55" s="45">
        <v>104892</v>
      </c>
      <c r="B55" s="99" t="s">
        <v>353</v>
      </c>
      <c r="C55" s="45" t="s">
        <v>31</v>
      </c>
      <c r="D55" s="107" t="s">
        <v>190</v>
      </c>
      <c r="E55" s="107">
        <v>20</v>
      </c>
      <c r="F55" s="45">
        <v>0.182</v>
      </c>
      <c r="G55" s="45">
        <v>0.156</v>
      </c>
      <c r="H55" s="45" t="s">
        <v>223</v>
      </c>
      <c r="I55" s="45" t="s">
        <v>57</v>
      </c>
    </row>
    <row r="56" spans="1:9" ht="12.75">
      <c r="A56" s="45">
        <v>125667</v>
      </c>
      <c r="B56" s="99" t="s">
        <v>357</v>
      </c>
      <c r="C56" s="45" t="s">
        <v>31</v>
      </c>
      <c r="D56" s="107" t="s">
        <v>190</v>
      </c>
      <c r="E56" s="107">
        <v>20</v>
      </c>
      <c r="F56" s="45">
        <v>0.289</v>
      </c>
      <c r="G56" s="45">
        <v>0.249</v>
      </c>
      <c r="H56" s="45" t="s">
        <v>223</v>
      </c>
      <c r="I56" s="45" t="s">
        <v>57</v>
      </c>
    </row>
    <row r="57" spans="1:9" ht="12.75">
      <c r="A57" s="45">
        <v>115922</v>
      </c>
      <c r="B57" s="99" t="s">
        <v>491</v>
      </c>
      <c r="C57" s="45" t="s">
        <v>28</v>
      </c>
      <c r="D57" s="107" t="s">
        <v>190</v>
      </c>
      <c r="E57" s="107">
        <v>15</v>
      </c>
      <c r="F57" s="45">
        <v>0.234</v>
      </c>
      <c r="G57" s="45">
        <v>0.201</v>
      </c>
      <c r="H57" s="45" t="s">
        <v>223</v>
      </c>
      <c r="I57" s="45" t="s">
        <v>57</v>
      </c>
    </row>
    <row r="58" spans="1:9" ht="12.75">
      <c r="A58" s="46">
        <v>173847</v>
      </c>
      <c r="B58" s="77" t="s">
        <v>474</v>
      </c>
      <c r="C58" s="46" t="s">
        <v>31</v>
      </c>
      <c r="D58" s="48" t="s">
        <v>188</v>
      </c>
      <c r="E58" s="48">
        <v>20</v>
      </c>
      <c r="F58" s="45">
        <v>0.282</v>
      </c>
      <c r="G58" s="45"/>
      <c r="H58" s="45" t="s">
        <v>223</v>
      </c>
      <c r="I58" s="109" t="s">
        <v>57</v>
      </c>
    </row>
    <row r="59" spans="1:9" ht="12.75">
      <c r="A59" s="45">
        <v>18519</v>
      </c>
      <c r="B59" s="99" t="s">
        <v>355</v>
      </c>
      <c r="C59" s="45" t="s">
        <v>28</v>
      </c>
      <c r="D59" s="107" t="s">
        <v>190</v>
      </c>
      <c r="E59" s="107">
        <v>15</v>
      </c>
      <c r="F59" s="45">
        <v>0.244</v>
      </c>
      <c r="G59" s="45">
        <v>0.21</v>
      </c>
      <c r="H59" s="45" t="s">
        <v>223</v>
      </c>
      <c r="I59" s="45" t="s">
        <v>57</v>
      </c>
    </row>
    <row r="60" spans="1:9" ht="12.75">
      <c r="A60" s="45">
        <v>14161</v>
      </c>
      <c r="B60" s="99" t="s">
        <v>175</v>
      </c>
      <c r="C60" s="45" t="s">
        <v>35</v>
      </c>
      <c r="D60" s="107" t="s">
        <v>190</v>
      </c>
      <c r="E60" s="107">
        <v>30</v>
      </c>
      <c r="F60" s="45" t="s">
        <v>207</v>
      </c>
      <c r="G60" s="45">
        <v>0.466</v>
      </c>
      <c r="H60" s="45" t="s">
        <v>23</v>
      </c>
      <c r="I60" s="45" t="s">
        <v>57</v>
      </c>
    </row>
    <row r="61" spans="1:9" ht="12.75">
      <c r="A61" s="45">
        <v>19284</v>
      </c>
      <c r="B61" s="99" t="s">
        <v>191</v>
      </c>
      <c r="C61" s="45" t="s">
        <v>35</v>
      </c>
      <c r="D61" s="107" t="s">
        <v>190</v>
      </c>
      <c r="E61" s="107">
        <v>30</v>
      </c>
      <c r="F61" s="45" t="s">
        <v>207</v>
      </c>
      <c r="G61" s="45">
        <v>0.493</v>
      </c>
      <c r="H61" s="45" t="s">
        <v>23</v>
      </c>
      <c r="I61" s="45" t="s">
        <v>57</v>
      </c>
    </row>
    <row r="62" spans="1:9" ht="12.75">
      <c r="A62" s="45">
        <v>18223</v>
      </c>
      <c r="B62" s="99" t="s">
        <v>58</v>
      </c>
      <c r="C62" s="45" t="s">
        <v>35</v>
      </c>
      <c r="D62" s="107" t="s">
        <v>190</v>
      </c>
      <c r="E62" s="107">
        <v>30</v>
      </c>
      <c r="F62" s="45" t="s">
        <v>207</v>
      </c>
      <c r="G62" s="45">
        <v>0.481</v>
      </c>
      <c r="H62" s="45" t="s">
        <v>23</v>
      </c>
      <c r="I62" s="45" t="s">
        <v>57</v>
      </c>
    </row>
    <row r="63" spans="1:9" ht="12.75">
      <c r="A63" s="45">
        <v>141107</v>
      </c>
      <c r="B63" s="99" t="s">
        <v>88</v>
      </c>
      <c r="C63" s="45" t="s">
        <v>33</v>
      </c>
      <c r="D63" s="107" t="s">
        <v>190</v>
      </c>
      <c r="E63" s="107">
        <v>25</v>
      </c>
      <c r="F63" s="45">
        <v>0.373</v>
      </c>
      <c r="G63" s="45">
        <v>0.321</v>
      </c>
      <c r="H63" s="45" t="s">
        <v>23</v>
      </c>
      <c r="I63" s="45" t="s">
        <v>57</v>
      </c>
    </row>
    <row r="64" spans="1:9" ht="12.75">
      <c r="A64" s="45">
        <v>18645</v>
      </c>
      <c r="B64" s="99" t="s">
        <v>171</v>
      </c>
      <c r="C64" s="45" t="s">
        <v>33</v>
      </c>
      <c r="D64" s="107" t="s">
        <v>190</v>
      </c>
      <c r="E64" s="107">
        <v>25</v>
      </c>
      <c r="F64" s="45">
        <v>0.347</v>
      </c>
      <c r="G64" s="45">
        <v>0.298</v>
      </c>
      <c r="H64" s="45" t="s">
        <v>23</v>
      </c>
      <c r="I64" s="45" t="s">
        <v>57</v>
      </c>
    </row>
    <row r="65" spans="1:9" ht="12.75">
      <c r="A65" s="46">
        <v>101802</v>
      </c>
      <c r="B65" s="77" t="s">
        <v>164</v>
      </c>
      <c r="C65" s="46" t="s">
        <v>33</v>
      </c>
      <c r="D65" s="48" t="s">
        <v>188</v>
      </c>
      <c r="E65" s="48">
        <v>25</v>
      </c>
      <c r="F65" s="45"/>
      <c r="G65" s="45"/>
      <c r="H65" s="45" t="s">
        <v>23</v>
      </c>
      <c r="I65" s="45" t="s">
        <v>57</v>
      </c>
    </row>
    <row r="66" spans="1:9" ht="12.75">
      <c r="A66" s="45">
        <v>18216</v>
      </c>
      <c r="B66" s="99" t="s">
        <v>72</v>
      </c>
      <c r="C66" s="45" t="s">
        <v>33</v>
      </c>
      <c r="D66" s="107" t="s">
        <v>190</v>
      </c>
      <c r="E66" s="107">
        <v>25</v>
      </c>
      <c r="F66" s="45">
        <v>0.428</v>
      </c>
      <c r="G66" s="45">
        <v>0.368</v>
      </c>
      <c r="H66" s="45" t="s">
        <v>23</v>
      </c>
      <c r="I66" s="45" t="s">
        <v>57</v>
      </c>
    </row>
    <row r="67" spans="1:9" ht="12.75">
      <c r="A67" s="45">
        <v>101826</v>
      </c>
      <c r="B67" s="99" t="s">
        <v>79</v>
      </c>
      <c r="C67" s="45" t="s">
        <v>31</v>
      </c>
      <c r="D67" s="107" t="s">
        <v>190</v>
      </c>
      <c r="E67" s="107">
        <v>20</v>
      </c>
      <c r="F67" s="45">
        <v>0.319</v>
      </c>
      <c r="G67" s="45">
        <v>0.274</v>
      </c>
      <c r="H67" s="45" t="s">
        <v>23</v>
      </c>
      <c r="I67" s="45" t="s">
        <v>57</v>
      </c>
    </row>
    <row r="68" spans="1:9" ht="12.75">
      <c r="A68" s="45">
        <v>18980</v>
      </c>
      <c r="B68" s="99" t="s">
        <v>60</v>
      </c>
      <c r="C68" s="45" t="s">
        <v>31</v>
      </c>
      <c r="D68" s="107" t="s">
        <v>190</v>
      </c>
      <c r="E68" s="107">
        <v>20</v>
      </c>
      <c r="F68" s="45">
        <v>0.29</v>
      </c>
      <c r="G68" s="45">
        <v>0.25</v>
      </c>
      <c r="H68" s="45" t="s">
        <v>23</v>
      </c>
      <c r="I68" s="45" t="s">
        <v>57</v>
      </c>
    </row>
    <row r="69" spans="1:9" ht="12.75">
      <c r="A69" s="45">
        <v>19359</v>
      </c>
      <c r="B69" s="99" t="s">
        <v>67</v>
      </c>
      <c r="C69" s="45" t="s">
        <v>31</v>
      </c>
      <c r="D69" s="107" t="s">
        <v>190</v>
      </c>
      <c r="E69" s="107">
        <v>20</v>
      </c>
      <c r="F69" s="45">
        <v>0.277</v>
      </c>
      <c r="G69" s="45">
        <v>0.238</v>
      </c>
      <c r="H69" s="45" t="s">
        <v>23</v>
      </c>
      <c r="I69" s="45" t="s">
        <v>57</v>
      </c>
    </row>
    <row r="70" spans="1:9" ht="12.75">
      <c r="A70" s="45">
        <v>132992</v>
      </c>
      <c r="B70" s="99" t="s">
        <v>135</v>
      </c>
      <c r="C70" s="45" t="s">
        <v>31</v>
      </c>
      <c r="D70" s="107" t="s">
        <v>190</v>
      </c>
      <c r="E70" s="107">
        <v>20</v>
      </c>
      <c r="F70" s="45">
        <v>0.252</v>
      </c>
      <c r="G70" s="45">
        <v>0.217</v>
      </c>
      <c r="H70" s="45" t="s">
        <v>23</v>
      </c>
      <c r="I70" s="45" t="s">
        <v>57</v>
      </c>
    </row>
    <row r="71" spans="1:9" ht="12.75">
      <c r="A71" s="46">
        <v>132991</v>
      </c>
      <c r="B71" s="77" t="s">
        <v>93</v>
      </c>
      <c r="C71" s="46" t="s">
        <v>31</v>
      </c>
      <c r="D71" s="48" t="s">
        <v>188</v>
      </c>
      <c r="E71" s="48">
        <v>20</v>
      </c>
      <c r="F71" s="45"/>
      <c r="G71" s="45"/>
      <c r="H71" s="45" t="s">
        <v>23</v>
      </c>
      <c r="I71" s="45" t="s">
        <v>57</v>
      </c>
    </row>
    <row r="72" spans="1:9" ht="12.75">
      <c r="A72" s="45">
        <v>144559</v>
      </c>
      <c r="B72" s="99" t="s">
        <v>125</v>
      </c>
      <c r="C72" s="45" t="s">
        <v>31</v>
      </c>
      <c r="D72" s="107" t="s">
        <v>190</v>
      </c>
      <c r="E72" s="107">
        <v>20</v>
      </c>
      <c r="F72" s="45">
        <v>0.312</v>
      </c>
      <c r="G72" s="45">
        <v>0.268</v>
      </c>
      <c r="H72" s="45" t="s">
        <v>23</v>
      </c>
      <c r="I72" s="45" t="s">
        <v>57</v>
      </c>
    </row>
    <row r="73" spans="1:9" ht="12.75">
      <c r="A73" s="45">
        <v>149761</v>
      </c>
      <c r="B73" s="99" t="s">
        <v>126</v>
      </c>
      <c r="C73" s="45" t="s">
        <v>28</v>
      </c>
      <c r="D73" s="107" t="s">
        <v>190</v>
      </c>
      <c r="E73" s="107">
        <v>15</v>
      </c>
      <c r="F73" s="45">
        <v>0.14</v>
      </c>
      <c r="G73" s="45">
        <v>0.12</v>
      </c>
      <c r="H73" s="45" t="s">
        <v>23</v>
      </c>
      <c r="I73" s="45" t="s">
        <v>57</v>
      </c>
    </row>
    <row r="74" spans="1:9" ht="12.75">
      <c r="A74" s="45">
        <v>126868</v>
      </c>
      <c r="B74" s="99" t="s">
        <v>127</v>
      </c>
      <c r="C74" s="45" t="s">
        <v>28</v>
      </c>
      <c r="D74" s="107" t="s">
        <v>190</v>
      </c>
      <c r="E74" s="107">
        <v>15</v>
      </c>
      <c r="F74" s="45">
        <v>0.149</v>
      </c>
      <c r="G74" s="45">
        <v>0.128</v>
      </c>
      <c r="H74" s="45" t="s">
        <v>23</v>
      </c>
      <c r="I74" s="45" t="s">
        <v>57</v>
      </c>
    </row>
    <row r="75" spans="1:9" ht="12.75">
      <c r="A75" s="45">
        <v>139002</v>
      </c>
      <c r="B75" s="99" t="s">
        <v>167</v>
      </c>
      <c r="C75" s="45" t="s">
        <v>28</v>
      </c>
      <c r="D75" s="107" t="s">
        <v>190</v>
      </c>
      <c r="E75" s="107">
        <v>15</v>
      </c>
      <c r="F75" s="45">
        <v>0.239</v>
      </c>
      <c r="G75" s="45">
        <v>0.205</v>
      </c>
      <c r="H75" s="45" t="s">
        <v>23</v>
      </c>
      <c r="I75" s="45" t="s">
        <v>57</v>
      </c>
    </row>
    <row r="76" spans="1:9" ht="12.75">
      <c r="A76" s="45">
        <v>156256</v>
      </c>
      <c r="B76" s="99" t="s">
        <v>101</v>
      </c>
      <c r="C76" s="45" t="s">
        <v>28</v>
      </c>
      <c r="D76" s="107" t="s">
        <v>190</v>
      </c>
      <c r="E76" s="107">
        <v>15</v>
      </c>
      <c r="F76" s="45">
        <v>0.209</v>
      </c>
      <c r="G76" s="45">
        <v>0.18</v>
      </c>
      <c r="H76" s="45" t="s">
        <v>23</v>
      </c>
      <c r="I76" s="45" t="s">
        <v>57</v>
      </c>
    </row>
    <row r="77" spans="1:9" ht="12.75">
      <c r="A77" s="45">
        <v>105912</v>
      </c>
      <c r="B77" s="99" t="s">
        <v>141</v>
      </c>
      <c r="C77" s="45" t="s">
        <v>28</v>
      </c>
      <c r="D77" s="107" t="s">
        <v>190</v>
      </c>
      <c r="E77" s="107">
        <v>15</v>
      </c>
      <c r="F77" s="45">
        <v>0.143</v>
      </c>
      <c r="G77" s="45">
        <v>0.123</v>
      </c>
      <c r="H77" s="45" t="s">
        <v>23</v>
      </c>
      <c r="I77" s="45" t="s">
        <v>57</v>
      </c>
    </row>
    <row r="78" spans="1:9" ht="12.75">
      <c r="A78" s="45">
        <v>19242</v>
      </c>
      <c r="B78" s="99" t="s">
        <v>124</v>
      </c>
      <c r="C78" s="45" t="s">
        <v>28</v>
      </c>
      <c r="D78" s="107" t="s">
        <v>190</v>
      </c>
      <c r="E78" s="107">
        <v>15</v>
      </c>
      <c r="F78" s="45">
        <v>0.218</v>
      </c>
      <c r="G78" s="45">
        <v>0.188</v>
      </c>
      <c r="H78" s="45" t="s">
        <v>23</v>
      </c>
      <c r="I78" s="45" t="s">
        <v>57</v>
      </c>
    </row>
    <row r="79" spans="1:9" ht="12.75">
      <c r="A79" s="45">
        <v>18301</v>
      </c>
      <c r="B79" s="99" t="s">
        <v>481</v>
      </c>
      <c r="C79" s="45" t="s">
        <v>35</v>
      </c>
      <c r="D79" s="107" t="s">
        <v>190</v>
      </c>
      <c r="E79" s="107">
        <v>30</v>
      </c>
      <c r="F79" s="45" t="s">
        <v>207</v>
      </c>
      <c r="G79" s="45">
        <v>0.566</v>
      </c>
      <c r="H79" s="45" t="s">
        <v>208</v>
      </c>
      <c r="I79" s="45" t="s">
        <v>57</v>
      </c>
    </row>
    <row r="80" spans="1:9" ht="12.75">
      <c r="A80" s="45">
        <v>18391</v>
      </c>
      <c r="B80" s="99" t="s">
        <v>206</v>
      </c>
      <c r="C80" s="45" t="s">
        <v>35</v>
      </c>
      <c r="D80" s="107" t="s">
        <v>190</v>
      </c>
      <c r="E80" s="107">
        <v>30</v>
      </c>
      <c r="F80" s="45" t="s">
        <v>207</v>
      </c>
      <c r="G80" s="45">
        <v>0.574</v>
      </c>
      <c r="H80" s="45" t="s">
        <v>208</v>
      </c>
      <c r="I80" s="45" t="s">
        <v>57</v>
      </c>
    </row>
    <row r="81" spans="1:9" ht="12.75">
      <c r="A81" s="45">
        <v>14447</v>
      </c>
      <c r="B81" s="99" t="s">
        <v>210</v>
      </c>
      <c r="C81" s="45" t="s">
        <v>35</v>
      </c>
      <c r="D81" s="107" t="s">
        <v>190</v>
      </c>
      <c r="E81" s="107">
        <v>30</v>
      </c>
      <c r="F81" s="45" t="s">
        <v>207</v>
      </c>
      <c r="G81" s="45">
        <v>0.487</v>
      </c>
      <c r="H81" s="45" t="s">
        <v>208</v>
      </c>
      <c r="I81" s="45" t="s">
        <v>57</v>
      </c>
    </row>
    <row r="82" spans="1:9" ht="12.75">
      <c r="A82" s="45">
        <v>18498</v>
      </c>
      <c r="B82" s="99" t="s">
        <v>229</v>
      </c>
      <c r="C82" s="45" t="s">
        <v>35</v>
      </c>
      <c r="D82" s="107" t="s">
        <v>190</v>
      </c>
      <c r="E82" s="107">
        <v>30</v>
      </c>
      <c r="F82" s="45" t="s">
        <v>207</v>
      </c>
      <c r="G82" s="45">
        <v>0.578</v>
      </c>
      <c r="H82" s="45" t="s">
        <v>208</v>
      </c>
      <c r="I82" s="45" t="s">
        <v>57</v>
      </c>
    </row>
    <row r="83" spans="1:9" ht="12.75">
      <c r="A83" s="45">
        <v>11079</v>
      </c>
      <c r="B83" s="99" t="s">
        <v>211</v>
      </c>
      <c r="C83" s="45" t="s">
        <v>35</v>
      </c>
      <c r="D83" s="107" t="s">
        <v>190</v>
      </c>
      <c r="E83" s="107">
        <v>30</v>
      </c>
      <c r="F83" s="45" t="s">
        <v>207</v>
      </c>
      <c r="G83" s="45">
        <v>0.441</v>
      </c>
      <c r="H83" s="45" t="s">
        <v>208</v>
      </c>
      <c r="I83" s="45" t="s">
        <v>57</v>
      </c>
    </row>
    <row r="84" spans="1:9" ht="12.75">
      <c r="A84" s="45">
        <v>18546</v>
      </c>
      <c r="B84" s="99" t="s">
        <v>482</v>
      </c>
      <c r="C84" s="45" t="s">
        <v>35</v>
      </c>
      <c r="D84" s="107" t="s">
        <v>190</v>
      </c>
      <c r="E84" s="107">
        <v>30</v>
      </c>
      <c r="F84" s="45" t="s">
        <v>207</v>
      </c>
      <c r="G84" s="45">
        <v>0.567</v>
      </c>
      <c r="H84" s="45" t="s">
        <v>208</v>
      </c>
      <c r="I84" s="45" t="s">
        <v>57</v>
      </c>
    </row>
    <row r="85" spans="1:9" ht="12.75">
      <c r="A85" s="45">
        <v>145880</v>
      </c>
      <c r="B85" s="99" t="s">
        <v>475</v>
      </c>
      <c r="C85" s="45" t="s">
        <v>33</v>
      </c>
      <c r="D85" s="107" t="s">
        <v>190</v>
      </c>
      <c r="E85" s="107">
        <v>25</v>
      </c>
      <c r="F85" s="45">
        <v>0.502</v>
      </c>
      <c r="G85" s="45">
        <v>0.432</v>
      </c>
      <c r="H85" s="45" t="s">
        <v>208</v>
      </c>
      <c r="I85" s="45" t="s">
        <v>57</v>
      </c>
    </row>
    <row r="86" spans="1:9" ht="12.75">
      <c r="A86" s="45">
        <v>19142</v>
      </c>
      <c r="B86" s="99" t="s">
        <v>227</v>
      </c>
      <c r="C86" s="45" t="s">
        <v>33</v>
      </c>
      <c r="D86" s="107" t="s">
        <v>190</v>
      </c>
      <c r="E86" s="107">
        <v>25</v>
      </c>
      <c r="F86" s="45">
        <v>0.484</v>
      </c>
      <c r="G86" s="45">
        <v>0.416</v>
      </c>
      <c r="H86" s="45" t="s">
        <v>208</v>
      </c>
      <c r="I86" s="45" t="s">
        <v>57</v>
      </c>
    </row>
    <row r="87" spans="1:9" ht="12.75">
      <c r="A87" s="45">
        <v>109906</v>
      </c>
      <c r="B87" s="99" t="s">
        <v>228</v>
      </c>
      <c r="C87" s="45" t="s">
        <v>33</v>
      </c>
      <c r="D87" s="107" t="s">
        <v>190</v>
      </c>
      <c r="E87" s="107">
        <v>25</v>
      </c>
      <c r="F87" s="45">
        <v>0.439</v>
      </c>
      <c r="G87" s="45">
        <v>0.377</v>
      </c>
      <c r="H87" s="45" t="s">
        <v>208</v>
      </c>
      <c r="I87" s="45" t="s">
        <v>57</v>
      </c>
    </row>
    <row r="88" spans="1:9" ht="12.75">
      <c r="A88" s="45">
        <v>155511</v>
      </c>
      <c r="B88" s="99" t="s">
        <v>259</v>
      </c>
      <c r="C88" s="45" t="s">
        <v>33</v>
      </c>
      <c r="D88" s="107" t="s">
        <v>190</v>
      </c>
      <c r="E88" s="107">
        <v>25</v>
      </c>
      <c r="F88" s="45">
        <v>0.398</v>
      </c>
      <c r="G88" s="45">
        <v>0.342</v>
      </c>
      <c r="H88" s="45" t="s">
        <v>208</v>
      </c>
      <c r="I88" s="45" t="s">
        <v>57</v>
      </c>
    </row>
    <row r="89" spans="1:9" ht="12.75">
      <c r="A89" s="45">
        <v>18959</v>
      </c>
      <c r="B89" s="99" t="s">
        <v>261</v>
      </c>
      <c r="C89" s="45" t="s">
        <v>33</v>
      </c>
      <c r="D89" s="107" t="s">
        <v>190</v>
      </c>
      <c r="E89" s="107">
        <v>25</v>
      </c>
      <c r="F89" s="45">
        <v>0.514</v>
      </c>
      <c r="G89" s="45">
        <v>0.442</v>
      </c>
      <c r="H89" s="45" t="s">
        <v>208</v>
      </c>
      <c r="I89" s="45" t="s">
        <v>57</v>
      </c>
    </row>
    <row r="90" spans="1:9" ht="12.75">
      <c r="A90" s="45">
        <v>18255</v>
      </c>
      <c r="B90" s="99" t="s">
        <v>295</v>
      </c>
      <c r="C90" s="45" t="s">
        <v>31</v>
      </c>
      <c r="D90" s="107" t="s">
        <v>190</v>
      </c>
      <c r="E90" s="107">
        <v>20</v>
      </c>
      <c r="F90" s="45">
        <v>0.291</v>
      </c>
      <c r="G90" s="45">
        <v>0.25</v>
      </c>
      <c r="H90" s="45" t="s">
        <v>208</v>
      </c>
      <c r="I90" s="45" t="s">
        <v>57</v>
      </c>
    </row>
    <row r="91" spans="1:9" ht="12.75">
      <c r="A91" s="45">
        <v>126853</v>
      </c>
      <c r="B91" s="99" t="s">
        <v>363</v>
      </c>
      <c r="C91" s="45" t="s">
        <v>31</v>
      </c>
      <c r="D91" s="107" t="s">
        <v>190</v>
      </c>
      <c r="E91" s="107">
        <v>20</v>
      </c>
      <c r="F91" s="45">
        <v>0.276</v>
      </c>
      <c r="G91" s="45">
        <v>0.237</v>
      </c>
      <c r="H91" s="45" t="s">
        <v>208</v>
      </c>
      <c r="I91" s="45" t="s">
        <v>57</v>
      </c>
    </row>
    <row r="92" spans="1:9" ht="12.75">
      <c r="A92" s="45">
        <v>19080</v>
      </c>
      <c r="B92" s="99" t="s">
        <v>296</v>
      </c>
      <c r="C92" s="45" t="s">
        <v>31</v>
      </c>
      <c r="D92" s="107" t="s">
        <v>190</v>
      </c>
      <c r="E92" s="107">
        <v>20</v>
      </c>
      <c r="F92" s="45">
        <v>0.266</v>
      </c>
      <c r="G92" s="45">
        <v>0.229</v>
      </c>
      <c r="H92" s="45" t="s">
        <v>208</v>
      </c>
      <c r="I92" s="45" t="s">
        <v>57</v>
      </c>
    </row>
    <row r="93" spans="1:9" ht="12.75">
      <c r="A93" s="45">
        <v>104869</v>
      </c>
      <c r="B93" s="99" t="s">
        <v>260</v>
      </c>
      <c r="C93" s="45" t="s">
        <v>31</v>
      </c>
      <c r="D93" s="107" t="s">
        <v>190</v>
      </c>
      <c r="E93" s="107">
        <v>20</v>
      </c>
      <c r="F93" s="45">
        <v>0.337</v>
      </c>
      <c r="G93" s="45">
        <v>0.289</v>
      </c>
      <c r="H93" s="45" t="s">
        <v>208</v>
      </c>
      <c r="I93" s="45" t="s">
        <v>57</v>
      </c>
    </row>
    <row r="94" spans="1:9" ht="12.75">
      <c r="A94" s="45">
        <v>19308</v>
      </c>
      <c r="B94" s="99" t="s">
        <v>433</v>
      </c>
      <c r="C94" s="45" t="s">
        <v>31</v>
      </c>
      <c r="D94" s="107" t="s">
        <v>190</v>
      </c>
      <c r="E94" s="107">
        <v>20</v>
      </c>
      <c r="F94" s="45">
        <v>0.232</v>
      </c>
      <c r="G94" s="45">
        <v>0.2</v>
      </c>
      <c r="H94" s="45" t="s">
        <v>208</v>
      </c>
      <c r="I94" s="45" t="s">
        <v>57</v>
      </c>
    </row>
    <row r="95" spans="1:9" ht="12.75">
      <c r="A95" s="45">
        <v>128355</v>
      </c>
      <c r="B95" s="99" t="s">
        <v>430</v>
      </c>
      <c r="C95" s="45" t="s">
        <v>28</v>
      </c>
      <c r="D95" s="107" t="s">
        <v>190</v>
      </c>
      <c r="E95" s="107">
        <v>15</v>
      </c>
      <c r="F95" s="45">
        <v>0.178</v>
      </c>
      <c r="G95" s="45">
        <v>0.153</v>
      </c>
      <c r="H95" s="45" t="s">
        <v>208</v>
      </c>
      <c r="I95" s="45" t="s">
        <v>57</v>
      </c>
    </row>
    <row r="96" spans="1:9" ht="12.75">
      <c r="A96" s="45">
        <v>159112</v>
      </c>
      <c r="B96" s="99" t="s">
        <v>364</v>
      </c>
      <c r="C96" s="45" t="s">
        <v>28</v>
      </c>
      <c r="D96" s="107" t="s">
        <v>190</v>
      </c>
      <c r="E96" s="107">
        <v>15</v>
      </c>
      <c r="F96" s="45">
        <v>0.222</v>
      </c>
      <c r="G96" s="45">
        <v>0.191</v>
      </c>
      <c r="H96" s="45" t="s">
        <v>208</v>
      </c>
      <c r="I96" s="45" t="s">
        <v>57</v>
      </c>
    </row>
    <row r="97" spans="1:9" ht="12.75">
      <c r="A97" s="45">
        <v>125679</v>
      </c>
      <c r="B97" s="99" t="s">
        <v>56</v>
      </c>
      <c r="C97" s="45" t="s">
        <v>35</v>
      </c>
      <c r="D97" s="107" t="s">
        <v>190</v>
      </c>
      <c r="E97" s="107">
        <v>30</v>
      </c>
      <c r="F97" s="45" t="s">
        <v>207</v>
      </c>
      <c r="G97" s="45">
        <v>0.39</v>
      </c>
      <c r="H97" s="45" t="s">
        <v>212</v>
      </c>
      <c r="I97" s="45" t="s">
        <v>57</v>
      </c>
    </row>
    <row r="98" spans="1:9" ht="12.75">
      <c r="A98" s="45">
        <v>152854</v>
      </c>
      <c r="B98" s="99" t="s">
        <v>70</v>
      </c>
      <c r="C98" s="45" t="s">
        <v>35</v>
      </c>
      <c r="D98" s="107" t="s">
        <v>190</v>
      </c>
      <c r="E98" s="107">
        <v>30</v>
      </c>
      <c r="F98" s="45" t="s">
        <v>207</v>
      </c>
      <c r="G98" s="45">
        <v>0.3</v>
      </c>
      <c r="H98" s="45" t="s">
        <v>212</v>
      </c>
      <c r="I98" s="45" t="s">
        <v>57</v>
      </c>
    </row>
    <row r="99" spans="1:9" ht="12.75">
      <c r="A99" s="45">
        <v>12397</v>
      </c>
      <c r="B99" s="99" t="s">
        <v>78</v>
      </c>
      <c r="C99" s="45" t="s">
        <v>33</v>
      </c>
      <c r="D99" s="107" t="s">
        <v>190</v>
      </c>
      <c r="E99" s="107">
        <v>25</v>
      </c>
      <c r="F99" s="45">
        <v>0.296</v>
      </c>
      <c r="G99" s="45">
        <v>0.255</v>
      </c>
      <c r="H99" s="45" t="s">
        <v>212</v>
      </c>
      <c r="I99" s="45" t="s">
        <v>57</v>
      </c>
    </row>
    <row r="100" spans="1:9" ht="12.75">
      <c r="A100" s="45">
        <v>131984</v>
      </c>
      <c r="B100" s="99" t="s">
        <v>69</v>
      </c>
      <c r="C100" s="45" t="s">
        <v>33</v>
      </c>
      <c r="D100" s="107" t="s">
        <v>190</v>
      </c>
      <c r="E100" s="107">
        <v>25</v>
      </c>
      <c r="F100" s="45">
        <v>0.385</v>
      </c>
      <c r="G100" s="45">
        <v>0.331</v>
      </c>
      <c r="H100" s="45" t="s">
        <v>212</v>
      </c>
      <c r="I100" s="45" t="s">
        <v>57</v>
      </c>
    </row>
    <row r="101" spans="1:9" ht="12.75">
      <c r="A101" s="45">
        <v>101886</v>
      </c>
      <c r="B101" s="99" t="s">
        <v>108</v>
      </c>
      <c r="C101" s="45" t="s">
        <v>33</v>
      </c>
      <c r="D101" s="107" t="s">
        <v>190</v>
      </c>
      <c r="E101" s="107">
        <v>25</v>
      </c>
      <c r="F101" s="45">
        <v>0.507</v>
      </c>
      <c r="G101" s="45">
        <v>0.436</v>
      </c>
      <c r="H101" s="45" t="s">
        <v>212</v>
      </c>
      <c r="I101" s="45" t="s">
        <v>57</v>
      </c>
    </row>
    <row r="102" spans="1:9" ht="12.75">
      <c r="A102" s="45">
        <v>18169</v>
      </c>
      <c r="B102" s="99" t="s">
        <v>76</v>
      </c>
      <c r="C102" s="45" t="s">
        <v>33</v>
      </c>
      <c r="D102" s="107" t="s">
        <v>190</v>
      </c>
      <c r="E102" s="107">
        <v>25</v>
      </c>
      <c r="F102" s="45">
        <v>0.51</v>
      </c>
      <c r="G102" s="45">
        <v>0.439</v>
      </c>
      <c r="H102" s="45" t="s">
        <v>212</v>
      </c>
      <c r="I102" s="45" t="s">
        <v>57</v>
      </c>
    </row>
    <row r="103" spans="1:9" ht="12.75">
      <c r="A103" s="45">
        <v>149908</v>
      </c>
      <c r="B103" s="99" t="s">
        <v>97</v>
      </c>
      <c r="C103" s="45" t="s">
        <v>33</v>
      </c>
      <c r="D103" s="107" t="s">
        <v>190</v>
      </c>
      <c r="E103" s="107">
        <v>25</v>
      </c>
      <c r="F103" s="45">
        <v>0.448</v>
      </c>
      <c r="G103" s="45">
        <v>0.385</v>
      </c>
      <c r="H103" s="45" t="s">
        <v>212</v>
      </c>
      <c r="I103" s="45" t="s">
        <v>57</v>
      </c>
    </row>
    <row r="104" spans="1:9" ht="12.75">
      <c r="A104" s="45">
        <v>131988</v>
      </c>
      <c r="B104" s="99" t="s">
        <v>102</v>
      </c>
      <c r="C104" s="45" t="s">
        <v>31</v>
      </c>
      <c r="D104" s="107" t="s">
        <v>190</v>
      </c>
      <c r="E104" s="107">
        <v>20</v>
      </c>
      <c r="F104" s="45">
        <v>0.263</v>
      </c>
      <c r="G104" s="45">
        <v>0.226</v>
      </c>
      <c r="H104" s="45" t="s">
        <v>212</v>
      </c>
      <c r="I104" s="45" t="s">
        <v>57</v>
      </c>
    </row>
    <row r="105" spans="1:9" ht="12.75">
      <c r="A105" s="45">
        <v>19160</v>
      </c>
      <c r="B105" s="99" t="s">
        <v>68</v>
      </c>
      <c r="C105" s="45" t="s">
        <v>31</v>
      </c>
      <c r="D105" s="107" t="s">
        <v>190</v>
      </c>
      <c r="E105" s="107">
        <v>20</v>
      </c>
      <c r="F105" s="45">
        <v>0.289</v>
      </c>
      <c r="G105" s="45">
        <v>0.249</v>
      </c>
      <c r="H105" s="45" t="s">
        <v>212</v>
      </c>
      <c r="I105" s="45" t="s">
        <v>57</v>
      </c>
    </row>
    <row r="106" spans="1:9" ht="12.75">
      <c r="A106" s="45">
        <v>115877</v>
      </c>
      <c r="B106" s="99" t="s">
        <v>106</v>
      </c>
      <c r="C106" s="45" t="s">
        <v>31</v>
      </c>
      <c r="D106" s="107" t="s">
        <v>190</v>
      </c>
      <c r="E106" s="107">
        <v>20</v>
      </c>
      <c r="F106" s="45">
        <v>0.276</v>
      </c>
      <c r="G106" s="45">
        <v>0.238</v>
      </c>
      <c r="H106" s="45" t="s">
        <v>212</v>
      </c>
      <c r="I106" s="45" t="s">
        <v>57</v>
      </c>
    </row>
    <row r="107" spans="1:9" ht="12.75">
      <c r="A107" s="45">
        <v>131363</v>
      </c>
      <c r="B107" s="99" t="s">
        <v>71</v>
      </c>
      <c r="C107" s="45" t="s">
        <v>31</v>
      </c>
      <c r="D107" s="107" t="s">
        <v>190</v>
      </c>
      <c r="E107" s="107">
        <v>20</v>
      </c>
      <c r="F107" s="45">
        <v>0.341</v>
      </c>
      <c r="G107" s="45">
        <v>0.293</v>
      </c>
      <c r="H107" s="45" t="s">
        <v>212</v>
      </c>
      <c r="I107" s="45" t="s">
        <v>57</v>
      </c>
    </row>
    <row r="108" spans="1:9" ht="12.75">
      <c r="A108" s="45">
        <v>18599</v>
      </c>
      <c r="B108" s="99" t="s">
        <v>64</v>
      </c>
      <c r="C108" s="45" t="s">
        <v>31</v>
      </c>
      <c r="D108" s="107" t="s">
        <v>190</v>
      </c>
      <c r="E108" s="107">
        <v>20</v>
      </c>
      <c r="F108" s="45">
        <v>0.318</v>
      </c>
      <c r="G108" s="45">
        <v>0.273</v>
      </c>
      <c r="H108" s="45" t="s">
        <v>212</v>
      </c>
      <c r="I108" s="45" t="s">
        <v>57</v>
      </c>
    </row>
    <row r="109" spans="1:9" ht="12.75">
      <c r="A109" s="45">
        <v>120451</v>
      </c>
      <c r="B109" s="99" t="s">
        <v>121</v>
      </c>
      <c r="C109" s="45" t="s">
        <v>31</v>
      </c>
      <c r="D109" s="107" t="s">
        <v>190</v>
      </c>
      <c r="E109" s="107">
        <v>20</v>
      </c>
      <c r="F109" s="45">
        <v>0.25</v>
      </c>
      <c r="G109" s="45">
        <v>0.215</v>
      </c>
      <c r="H109" s="45" t="s">
        <v>212</v>
      </c>
      <c r="I109" s="45" t="s">
        <v>57</v>
      </c>
    </row>
    <row r="110" spans="1:9" ht="12.75">
      <c r="A110" s="45">
        <v>104630</v>
      </c>
      <c r="B110" s="99" t="s">
        <v>75</v>
      </c>
      <c r="C110" s="45" t="s">
        <v>31</v>
      </c>
      <c r="D110" s="107" t="s">
        <v>190</v>
      </c>
      <c r="E110" s="107">
        <v>20</v>
      </c>
      <c r="F110" s="45">
        <v>0.269</v>
      </c>
      <c r="G110" s="45">
        <v>0.231</v>
      </c>
      <c r="H110" s="45" t="s">
        <v>212</v>
      </c>
      <c r="I110" s="45" t="s">
        <v>57</v>
      </c>
    </row>
    <row r="111" spans="1:9" ht="12.75">
      <c r="A111" s="45">
        <v>151390</v>
      </c>
      <c r="B111" s="99" t="s">
        <v>107</v>
      </c>
      <c r="C111" s="45" t="s">
        <v>28</v>
      </c>
      <c r="D111" s="107" t="s">
        <v>190</v>
      </c>
      <c r="E111" s="107">
        <v>15</v>
      </c>
      <c r="F111" s="45">
        <v>0.187</v>
      </c>
      <c r="G111" s="45">
        <v>0.161</v>
      </c>
      <c r="H111" s="45" t="s">
        <v>212</v>
      </c>
      <c r="I111" s="45" t="s">
        <v>57</v>
      </c>
    </row>
    <row r="112" spans="1:9" ht="12.75">
      <c r="A112" s="45">
        <v>137990</v>
      </c>
      <c r="B112" s="99" t="s">
        <v>120</v>
      </c>
      <c r="C112" s="45" t="s">
        <v>28</v>
      </c>
      <c r="D112" s="107" t="s">
        <v>190</v>
      </c>
      <c r="E112" s="107">
        <v>15</v>
      </c>
      <c r="F112" s="45">
        <v>0.172</v>
      </c>
      <c r="G112" s="45">
        <v>0.148</v>
      </c>
      <c r="H112" s="45" t="s">
        <v>212</v>
      </c>
      <c r="I112" s="45" t="s">
        <v>57</v>
      </c>
    </row>
    <row r="113" spans="1:9" ht="12.75">
      <c r="A113" s="45">
        <v>156400</v>
      </c>
      <c r="B113" s="99" t="s">
        <v>298</v>
      </c>
      <c r="C113" s="45" t="s">
        <v>35</v>
      </c>
      <c r="D113" s="107" t="s">
        <v>190</v>
      </c>
      <c r="E113" s="107">
        <v>30</v>
      </c>
      <c r="F113" s="45" t="s">
        <v>207</v>
      </c>
      <c r="G113" s="45">
        <v>0.525</v>
      </c>
      <c r="H113" s="45" t="s">
        <v>214</v>
      </c>
      <c r="I113" s="45" t="s">
        <v>57</v>
      </c>
    </row>
    <row r="114" spans="1:9" ht="12.75">
      <c r="A114" s="45">
        <v>18694</v>
      </c>
      <c r="B114" s="99" t="s">
        <v>299</v>
      </c>
      <c r="C114" s="45" t="s">
        <v>35</v>
      </c>
      <c r="D114" s="107" t="s">
        <v>190</v>
      </c>
      <c r="E114" s="107">
        <v>30</v>
      </c>
      <c r="F114" s="45" t="s">
        <v>207</v>
      </c>
      <c r="G114" s="45">
        <v>0.36</v>
      </c>
      <c r="H114" s="45" t="s">
        <v>214</v>
      </c>
      <c r="I114" s="45" t="s">
        <v>57</v>
      </c>
    </row>
    <row r="115" spans="1:9" ht="12.75">
      <c r="A115" s="45">
        <v>104956</v>
      </c>
      <c r="B115" s="99" t="s">
        <v>234</v>
      </c>
      <c r="C115" s="45" t="s">
        <v>35</v>
      </c>
      <c r="D115" s="107" t="s">
        <v>190</v>
      </c>
      <c r="E115" s="107">
        <v>30</v>
      </c>
      <c r="F115" s="45" t="s">
        <v>207</v>
      </c>
      <c r="G115" s="45">
        <v>0.46</v>
      </c>
      <c r="H115" s="45" t="s">
        <v>214</v>
      </c>
      <c r="I115" s="45" t="s">
        <v>57</v>
      </c>
    </row>
    <row r="116" spans="1:9" ht="12.75">
      <c r="A116" s="45">
        <v>129588</v>
      </c>
      <c r="B116" s="99" t="s">
        <v>230</v>
      </c>
      <c r="C116" s="45" t="s">
        <v>33</v>
      </c>
      <c r="D116" s="107" t="s">
        <v>190</v>
      </c>
      <c r="E116" s="107">
        <v>25</v>
      </c>
      <c r="F116" s="45">
        <v>0.382</v>
      </c>
      <c r="G116" s="45">
        <v>0.329</v>
      </c>
      <c r="H116" s="45" t="s">
        <v>214</v>
      </c>
      <c r="I116" s="45" t="s">
        <v>57</v>
      </c>
    </row>
    <row r="117" spans="1:9" ht="12.75">
      <c r="A117" s="45">
        <v>11095</v>
      </c>
      <c r="B117" s="99" t="s">
        <v>231</v>
      </c>
      <c r="C117" s="45" t="s">
        <v>33</v>
      </c>
      <c r="D117" s="107" t="s">
        <v>190</v>
      </c>
      <c r="E117" s="107">
        <v>25</v>
      </c>
      <c r="F117" s="45">
        <v>0.394</v>
      </c>
      <c r="G117" s="45">
        <v>0.338</v>
      </c>
      <c r="H117" s="45" t="s">
        <v>214</v>
      </c>
      <c r="I117" s="45" t="s">
        <v>57</v>
      </c>
    </row>
    <row r="118" spans="1:9" ht="12.75">
      <c r="A118" s="45">
        <v>142602</v>
      </c>
      <c r="B118" s="99" t="s">
        <v>232</v>
      </c>
      <c r="C118" s="45" t="s">
        <v>33</v>
      </c>
      <c r="D118" s="107" t="s">
        <v>190</v>
      </c>
      <c r="E118" s="107">
        <v>25</v>
      </c>
      <c r="F118" s="45">
        <v>0.423</v>
      </c>
      <c r="G118" s="45">
        <v>0.364</v>
      </c>
      <c r="H118" s="45" t="s">
        <v>214</v>
      </c>
      <c r="I118" s="45" t="s">
        <v>57</v>
      </c>
    </row>
    <row r="119" spans="1:9" ht="12.75">
      <c r="A119" s="45">
        <v>18965</v>
      </c>
      <c r="B119" s="99" t="s">
        <v>371</v>
      </c>
      <c r="C119" s="45" t="s">
        <v>33</v>
      </c>
      <c r="D119" s="107" t="s">
        <v>190</v>
      </c>
      <c r="E119" s="107">
        <v>25</v>
      </c>
      <c r="F119" s="45">
        <v>0.284</v>
      </c>
      <c r="G119" s="45">
        <v>0.244</v>
      </c>
      <c r="H119" s="45" t="s">
        <v>214</v>
      </c>
      <c r="I119" s="45" t="s">
        <v>57</v>
      </c>
    </row>
    <row r="120" spans="1:9" ht="12.75">
      <c r="A120" s="45">
        <v>18687</v>
      </c>
      <c r="B120" s="99" t="s">
        <v>372</v>
      </c>
      <c r="C120" s="45" t="s">
        <v>33</v>
      </c>
      <c r="D120" s="107" t="s">
        <v>190</v>
      </c>
      <c r="E120" s="107">
        <v>25</v>
      </c>
      <c r="F120" s="45">
        <v>0.361</v>
      </c>
      <c r="G120" s="45">
        <v>0.31</v>
      </c>
      <c r="H120" s="45" t="s">
        <v>214</v>
      </c>
      <c r="I120" s="45" t="s">
        <v>57</v>
      </c>
    </row>
    <row r="121" spans="1:9" ht="12.75">
      <c r="A121" s="45">
        <v>19301</v>
      </c>
      <c r="B121" s="99" t="s">
        <v>262</v>
      </c>
      <c r="C121" s="45" t="s">
        <v>33</v>
      </c>
      <c r="D121" s="107" t="s">
        <v>190</v>
      </c>
      <c r="E121" s="107">
        <v>25</v>
      </c>
      <c r="F121" s="45">
        <v>0.383</v>
      </c>
      <c r="G121" s="45">
        <v>0.329</v>
      </c>
      <c r="H121" s="45" t="s">
        <v>214</v>
      </c>
      <c r="I121" s="45" t="s">
        <v>57</v>
      </c>
    </row>
    <row r="122" spans="1:9" ht="12.75">
      <c r="A122" s="45">
        <v>123133</v>
      </c>
      <c r="B122" s="99" t="s">
        <v>483</v>
      </c>
      <c r="C122" s="45" t="s">
        <v>33</v>
      </c>
      <c r="D122" s="107" t="s">
        <v>190</v>
      </c>
      <c r="E122" s="107">
        <v>25</v>
      </c>
      <c r="F122" s="45">
        <v>0.462</v>
      </c>
      <c r="G122" s="45">
        <v>0.398</v>
      </c>
      <c r="H122" s="45" t="s">
        <v>214</v>
      </c>
      <c r="I122" s="45" t="s">
        <v>57</v>
      </c>
    </row>
    <row r="123" spans="1:9" ht="12.75">
      <c r="A123" s="45">
        <v>105031</v>
      </c>
      <c r="B123" s="99" t="s">
        <v>233</v>
      </c>
      <c r="C123" s="45" t="s">
        <v>33</v>
      </c>
      <c r="D123" s="107" t="s">
        <v>190</v>
      </c>
      <c r="E123" s="107">
        <v>25</v>
      </c>
      <c r="F123" s="45">
        <v>0.36</v>
      </c>
      <c r="G123" s="45">
        <v>0.31</v>
      </c>
      <c r="H123" s="45" t="s">
        <v>214</v>
      </c>
      <c r="I123" s="45" t="s">
        <v>57</v>
      </c>
    </row>
    <row r="124" spans="1:9" ht="12.75">
      <c r="A124" s="45">
        <v>162872</v>
      </c>
      <c r="B124" s="99" t="s">
        <v>375</v>
      </c>
      <c r="C124" s="45" t="s">
        <v>33</v>
      </c>
      <c r="D124" s="107" t="s">
        <v>190</v>
      </c>
      <c r="E124" s="107">
        <v>25</v>
      </c>
      <c r="F124" s="45">
        <v>0.475</v>
      </c>
      <c r="G124" s="45">
        <v>0.408</v>
      </c>
      <c r="H124" s="45" t="s">
        <v>214</v>
      </c>
      <c r="I124" s="45" t="s">
        <v>57</v>
      </c>
    </row>
    <row r="125" spans="1:9" ht="12.75">
      <c r="A125" s="45">
        <v>18697</v>
      </c>
      <c r="B125" s="99" t="s">
        <v>300</v>
      </c>
      <c r="C125" s="45" t="s">
        <v>33</v>
      </c>
      <c r="D125" s="107" t="s">
        <v>190</v>
      </c>
      <c r="E125" s="107">
        <v>25</v>
      </c>
      <c r="F125" s="45">
        <v>0.41</v>
      </c>
      <c r="G125" s="45">
        <v>0.352</v>
      </c>
      <c r="H125" s="45" t="s">
        <v>214</v>
      </c>
      <c r="I125" s="45" t="s">
        <v>57</v>
      </c>
    </row>
    <row r="126" spans="1:9" ht="12.75">
      <c r="A126" s="45">
        <v>18883</v>
      </c>
      <c r="B126" s="99" t="s">
        <v>264</v>
      </c>
      <c r="C126" s="45" t="s">
        <v>33</v>
      </c>
      <c r="D126" s="107" t="s">
        <v>190</v>
      </c>
      <c r="E126" s="107">
        <v>25</v>
      </c>
      <c r="F126" s="45">
        <v>0.473</v>
      </c>
      <c r="G126" s="45">
        <v>0.407</v>
      </c>
      <c r="H126" s="45" t="s">
        <v>214</v>
      </c>
      <c r="I126" s="45" t="s">
        <v>57</v>
      </c>
    </row>
    <row r="127" spans="1:9" ht="12.75">
      <c r="A127" s="45">
        <v>104955</v>
      </c>
      <c r="B127" s="99" t="s">
        <v>265</v>
      </c>
      <c r="C127" s="45" t="s">
        <v>33</v>
      </c>
      <c r="D127" s="107" t="s">
        <v>190</v>
      </c>
      <c r="E127" s="107">
        <v>25</v>
      </c>
      <c r="F127" s="45">
        <v>0.343</v>
      </c>
      <c r="G127" s="45">
        <v>0.295</v>
      </c>
      <c r="H127" s="45" t="s">
        <v>214</v>
      </c>
      <c r="I127" s="45" t="s">
        <v>57</v>
      </c>
    </row>
    <row r="128" spans="1:9" ht="12.75">
      <c r="A128" s="45">
        <v>159593</v>
      </c>
      <c r="B128" s="99" t="s">
        <v>370</v>
      </c>
      <c r="C128" s="45" t="s">
        <v>31</v>
      </c>
      <c r="D128" s="107" t="s">
        <v>190</v>
      </c>
      <c r="E128" s="107">
        <v>20</v>
      </c>
      <c r="F128" s="45">
        <v>0.225</v>
      </c>
      <c r="G128" s="45">
        <v>0.193</v>
      </c>
      <c r="H128" s="45" t="s">
        <v>214</v>
      </c>
      <c r="I128" s="45" t="s">
        <v>57</v>
      </c>
    </row>
    <row r="129" spans="1:9" ht="12.75">
      <c r="A129" s="45">
        <v>140630</v>
      </c>
      <c r="B129" s="99" t="s">
        <v>373</v>
      </c>
      <c r="C129" s="45" t="s">
        <v>31</v>
      </c>
      <c r="D129" s="107" t="s">
        <v>190</v>
      </c>
      <c r="E129" s="107">
        <v>20</v>
      </c>
      <c r="F129" s="45">
        <v>0.275</v>
      </c>
      <c r="G129" s="45">
        <v>0.236</v>
      </c>
      <c r="H129" s="45" t="s">
        <v>214</v>
      </c>
      <c r="I129" s="45" t="s">
        <v>57</v>
      </c>
    </row>
    <row r="130" spans="1:9" ht="12.75">
      <c r="A130" s="45">
        <v>140621</v>
      </c>
      <c r="B130" s="99" t="s">
        <v>439</v>
      </c>
      <c r="C130" s="45" t="s">
        <v>31</v>
      </c>
      <c r="D130" s="107" t="s">
        <v>190</v>
      </c>
      <c r="E130" s="107">
        <v>20</v>
      </c>
      <c r="F130" s="45">
        <v>0.296</v>
      </c>
      <c r="G130" s="45">
        <v>0.254</v>
      </c>
      <c r="H130" s="45" t="s">
        <v>214</v>
      </c>
      <c r="I130" s="45" t="s">
        <v>57</v>
      </c>
    </row>
    <row r="131" spans="1:9" ht="12.75">
      <c r="A131" s="45">
        <v>19193</v>
      </c>
      <c r="B131" s="99" t="s">
        <v>297</v>
      </c>
      <c r="C131" s="45" t="s">
        <v>31</v>
      </c>
      <c r="D131" s="107" t="s">
        <v>190</v>
      </c>
      <c r="E131" s="107">
        <v>20</v>
      </c>
      <c r="F131" s="45">
        <v>0.29</v>
      </c>
      <c r="G131" s="45">
        <v>0.25</v>
      </c>
      <c r="H131" s="45" t="s">
        <v>214</v>
      </c>
      <c r="I131" s="45" t="s">
        <v>57</v>
      </c>
    </row>
    <row r="132" spans="1:9" ht="12.75">
      <c r="A132" s="45">
        <v>119656</v>
      </c>
      <c r="B132" s="99" t="s">
        <v>377</v>
      </c>
      <c r="C132" s="45" t="s">
        <v>31</v>
      </c>
      <c r="D132" s="107" t="s">
        <v>190</v>
      </c>
      <c r="E132" s="107">
        <v>20</v>
      </c>
      <c r="F132" s="45">
        <v>0.281</v>
      </c>
      <c r="G132" s="45">
        <v>0.242</v>
      </c>
      <c r="H132" s="45" t="s">
        <v>214</v>
      </c>
      <c r="I132" s="45" t="s">
        <v>57</v>
      </c>
    </row>
    <row r="133" spans="1:9" ht="12.75">
      <c r="A133" s="45">
        <v>142615</v>
      </c>
      <c r="B133" s="99" t="s">
        <v>369</v>
      </c>
      <c r="C133" s="45" t="s">
        <v>28</v>
      </c>
      <c r="D133" s="107" t="s">
        <v>190</v>
      </c>
      <c r="E133" s="107">
        <v>15</v>
      </c>
      <c r="F133" s="45">
        <v>0.221</v>
      </c>
      <c r="G133" s="45">
        <v>0.19</v>
      </c>
      <c r="H133" s="45" t="s">
        <v>214</v>
      </c>
      <c r="I133" s="45" t="s">
        <v>57</v>
      </c>
    </row>
    <row r="134" spans="1:9" ht="12.75">
      <c r="A134" s="45">
        <v>159448</v>
      </c>
      <c r="B134" s="99" t="s">
        <v>436</v>
      </c>
      <c r="C134" s="45" t="s">
        <v>28</v>
      </c>
      <c r="D134" s="107" t="s">
        <v>190</v>
      </c>
      <c r="E134" s="107">
        <v>15</v>
      </c>
      <c r="F134" s="45">
        <v>0.151</v>
      </c>
      <c r="G134" s="45">
        <v>0.13</v>
      </c>
      <c r="H134" s="45" t="s">
        <v>214</v>
      </c>
      <c r="I134" s="45" t="s">
        <v>57</v>
      </c>
    </row>
    <row r="135" spans="1:9" ht="12.75">
      <c r="A135" s="45">
        <v>145886</v>
      </c>
      <c r="B135" s="99" t="s">
        <v>437</v>
      </c>
      <c r="C135" s="45" t="s">
        <v>28</v>
      </c>
      <c r="D135" s="107" t="s">
        <v>190</v>
      </c>
      <c r="E135" s="107">
        <v>15</v>
      </c>
      <c r="F135" s="45">
        <v>0.198</v>
      </c>
      <c r="G135" s="45">
        <v>0.17</v>
      </c>
      <c r="H135" s="45" t="s">
        <v>214</v>
      </c>
      <c r="I135" s="45" t="s">
        <v>57</v>
      </c>
    </row>
    <row r="136" spans="1:9" ht="12.75">
      <c r="A136" s="45">
        <v>150385</v>
      </c>
      <c r="B136" s="99" t="s">
        <v>376</v>
      </c>
      <c r="C136" s="45" t="s">
        <v>28</v>
      </c>
      <c r="D136" s="107" t="s">
        <v>190</v>
      </c>
      <c r="E136" s="107">
        <v>15</v>
      </c>
      <c r="F136" s="45">
        <v>0.222</v>
      </c>
      <c r="G136" s="45">
        <v>0.191</v>
      </c>
      <c r="H136" s="45" t="s">
        <v>214</v>
      </c>
      <c r="I136" s="45" t="s">
        <v>57</v>
      </c>
    </row>
    <row r="137" spans="1:9" ht="12.75">
      <c r="A137" s="45">
        <v>147580</v>
      </c>
      <c r="B137" s="99" t="s">
        <v>440</v>
      </c>
      <c r="C137" s="45" t="s">
        <v>28</v>
      </c>
      <c r="D137" s="107" t="s">
        <v>190</v>
      </c>
      <c r="E137" s="107">
        <v>15</v>
      </c>
      <c r="F137" s="45">
        <v>0.129</v>
      </c>
      <c r="G137" s="45">
        <v>0.111</v>
      </c>
      <c r="H137" s="45" t="s">
        <v>214</v>
      </c>
      <c r="I137" s="45" t="s">
        <v>57</v>
      </c>
    </row>
    <row r="138" spans="1:9" ht="12.75">
      <c r="A138" s="45">
        <v>147578</v>
      </c>
      <c r="B138" s="99" t="s">
        <v>441</v>
      </c>
      <c r="C138" s="45" t="s">
        <v>28</v>
      </c>
      <c r="D138" s="107" t="s">
        <v>190</v>
      </c>
      <c r="E138" s="107">
        <v>15</v>
      </c>
      <c r="F138" s="45">
        <v>0.123</v>
      </c>
      <c r="G138" s="45">
        <v>0.106</v>
      </c>
      <c r="H138" s="45" t="s">
        <v>214</v>
      </c>
      <c r="I138" s="45" t="s">
        <v>57</v>
      </c>
    </row>
    <row r="139" spans="1:9" ht="12.75">
      <c r="A139" s="45">
        <v>18791</v>
      </c>
      <c r="B139" s="99" t="s">
        <v>168</v>
      </c>
      <c r="C139" s="45" t="s">
        <v>33</v>
      </c>
      <c r="D139" s="107" t="s">
        <v>190</v>
      </c>
      <c r="E139" s="107">
        <v>25</v>
      </c>
      <c r="F139" s="45">
        <v>0.366</v>
      </c>
      <c r="G139" s="45">
        <v>0.315</v>
      </c>
      <c r="H139" s="45" t="s">
        <v>84</v>
      </c>
      <c r="I139" s="45" t="s">
        <v>57</v>
      </c>
    </row>
    <row r="140" spans="1:9" ht="12.75">
      <c r="A140" s="45">
        <v>141715</v>
      </c>
      <c r="B140" s="99" t="s">
        <v>94</v>
      </c>
      <c r="C140" s="45" t="s">
        <v>33</v>
      </c>
      <c r="D140" s="107" t="s">
        <v>190</v>
      </c>
      <c r="E140" s="107">
        <v>25</v>
      </c>
      <c r="F140" s="45">
        <v>0.392</v>
      </c>
      <c r="G140" s="45">
        <v>0.337</v>
      </c>
      <c r="H140" s="45" t="s">
        <v>84</v>
      </c>
      <c r="I140" s="45" t="s">
        <v>57</v>
      </c>
    </row>
    <row r="141" spans="1:9" ht="12.75">
      <c r="A141" s="45">
        <v>131968</v>
      </c>
      <c r="B141" s="99" t="s">
        <v>174</v>
      </c>
      <c r="C141" s="45" t="s">
        <v>31</v>
      </c>
      <c r="D141" s="107" t="s">
        <v>190</v>
      </c>
      <c r="E141" s="107">
        <v>20</v>
      </c>
      <c r="F141" s="45">
        <v>0.251</v>
      </c>
      <c r="G141" s="45">
        <v>0.216</v>
      </c>
      <c r="H141" s="45" t="s">
        <v>84</v>
      </c>
      <c r="I141" s="45" t="s">
        <v>57</v>
      </c>
    </row>
    <row r="142" spans="1:9" ht="12.75">
      <c r="A142" s="45">
        <v>107536</v>
      </c>
      <c r="B142" s="99" t="s">
        <v>169</v>
      </c>
      <c r="C142" s="45" t="s">
        <v>28</v>
      </c>
      <c r="D142" s="107" t="s">
        <v>190</v>
      </c>
      <c r="E142" s="107">
        <v>15</v>
      </c>
      <c r="F142" s="45">
        <v>0.239</v>
      </c>
      <c r="G142" s="45">
        <v>0.205</v>
      </c>
      <c r="H142" s="45" t="s">
        <v>84</v>
      </c>
      <c r="I142" s="45" t="s">
        <v>57</v>
      </c>
    </row>
    <row r="143" spans="1:9" ht="12.75">
      <c r="A143" s="45">
        <v>18642</v>
      </c>
      <c r="B143" s="99" t="s">
        <v>172</v>
      </c>
      <c r="C143" s="45" t="s">
        <v>28</v>
      </c>
      <c r="D143" s="107" t="s">
        <v>190</v>
      </c>
      <c r="E143" s="107">
        <v>15</v>
      </c>
      <c r="F143" s="45">
        <v>0.21</v>
      </c>
      <c r="G143" s="45">
        <v>0.181</v>
      </c>
      <c r="H143" s="45" t="s">
        <v>84</v>
      </c>
      <c r="I143" s="45" t="s">
        <v>57</v>
      </c>
    </row>
    <row r="144" spans="1:9" ht="12.75">
      <c r="A144" s="45">
        <v>18408</v>
      </c>
      <c r="B144" s="99" t="s">
        <v>209</v>
      </c>
      <c r="C144" s="45" t="s">
        <v>25</v>
      </c>
      <c r="D144" s="107" t="s">
        <v>190</v>
      </c>
      <c r="E144" s="107">
        <v>35</v>
      </c>
      <c r="F144" s="45" t="s">
        <v>207</v>
      </c>
      <c r="G144" s="45">
        <v>0.767</v>
      </c>
      <c r="H144" s="45" t="s">
        <v>492</v>
      </c>
      <c r="I144" s="45" t="s">
        <v>57</v>
      </c>
    </row>
    <row r="145" spans="1:9" ht="12.75">
      <c r="A145" s="45">
        <v>18375</v>
      </c>
      <c r="B145" s="99" t="s">
        <v>215</v>
      </c>
      <c r="C145" s="45" t="s">
        <v>25</v>
      </c>
      <c r="D145" s="107" t="s">
        <v>190</v>
      </c>
      <c r="E145" s="107">
        <v>35</v>
      </c>
      <c r="F145" s="45" t="s">
        <v>207</v>
      </c>
      <c r="G145" s="45">
        <v>0.877</v>
      </c>
      <c r="H145" s="45" t="s">
        <v>492</v>
      </c>
      <c r="I145" s="45" t="s">
        <v>57</v>
      </c>
    </row>
    <row r="146" spans="1:9" ht="12.75">
      <c r="A146" s="45">
        <v>18378</v>
      </c>
      <c r="B146" s="99" t="s">
        <v>486</v>
      </c>
      <c r="C146" s="45" t="s">
        <v>25</v>
      </c>
      <c r="D146" s="107" t="s">
        <v>190</v>
      </c>
      <c r="E146" s="107">
        <v>35</v>
      </c>
      <c r="F146" s="45" t="s">
        <v>207</v>
      </c>
      <c r="G146" s="45">
        <v>0.893</v>
      </c>
      <c r="H146" s="45" t="s">
        <v>492</v>
      </c>
      <c r="I146" s="45" t="s">
        <v>57</v>
      </c>
    </row>
    <row r="147" spans="1:9" ht="12.75">
      <c r="A147" s="45">
        <v>111619</v>
      </c>
      <c r="B147" s="99" t="s">
        <v>216</v>
      </c>
      <c r="C147" s="45" t="s">
        <v>25</v>
      </c>
      <c r="D147" s="107" t="s">
        <v>190</v>
      </c>
      <c r="E147" s="107">
        <v>35</v>
      </c>
      <c r="F147" s="45" t="s">
        <v>207</v>
      </c>
      <c r="G147" s="45">
        <v>0.658</v>
      </c>
      <c r="H147" s="45" t="s">
        <v>492</v>
      </c>
      <c r="I147" s="45" t="s">
        <v>57</v>
      </c>
    </row>
    <row r="148" spans="1:9" ht="12.75">
      <c r="A148" s="45">
        <v>126632</v>
      </c>
      <c r="B148" s="99" t="s">
        <v>380</v>
      </c>
      <c r="C148" s="45" t="s">
        <v>35</v>
      </c>
      <c r="D148" s="107" t="s">
        <v>190</v>
      </c>
      <c r="E148" s="107">
        <v>30</v>
      </c>
      <c r="F148" s="45" t="s">
        <v>207</v>
      </c>
      <c r="G148" s="45">
        <v>0.353</v>
      </c>
      <c r="H148" s="45" t="s">
        <v>492</v>
      </c>
      <c r="I148" s="45" t="s">
        <v>57</v>
      </c>
    </row>
    <row r="149" spans="1:9" ht="12.75">
      <c r="A149" s="45">
        <v>18820</v>
      </c>
      <c r="B149" s="99" t="s">
        <v>238</v>
      </c>
      <c r="C149" s="45" t="s">
        <v>35</v>
      </c>
      <c r="D149" s="107" t="s">
        <v>190</v>
      </c>
      <c r="E149" s="107">
        <v>30</v>
      </c>
      <c r="F149" s="45" t="s">
        <v>207</v>
      </c>
      <c r="G149" s="45">
        <v>0.531</v>
      </c>
      <c r="H149" s="45" t="s">
        <v>492</v>
      </c>
      <c r="I149" s="45" t="s">
        <v>57</v>
      </c>
    </row>
    <row r="150" spans="1:9" ht="12.75">
      <c r="A150" s="45">
        <v>123393</v>
      </c>
      <c r="B150" s="99" t="s">
        <v>302</v>
      </c>
      <c r="C150" s="45" t="s">
        <v>33</v>
      </c>
      <c r="D150" s="107" t="s">
        <v>190</v>
      </c>
      <c r="E150" s="107">
        <v>25</v>
      </c>
      <c r="F150" s="45">
        <v>0.468</v>
      </c>
      <c r="G150" s="45">
        <v>0.402</v>
      </c>
      <c r="H150" s="45" t="s">
        <v>492</v>
      </c>
      <c r="I150" s="45" t="s">
        <v>57</v>
      </c>
    </row>
    <row r="151" spans="1:9" ht="12.75">
      <c r="A151" s="45">
        <v>122833</v>
      </c>
      <c r="B151" s="99" t="s">
        <v>485</v>
      </c>
      <c r="C151" s="45" t="s">
        <v>33</v>
      </c>
      <c r="D151" s="107" t="s">
        <v>190</v>
      </c>
      <c r="E151" s="107">
        <v>25</v>
      </c>
      <c r="F151" s="45">
        <v>0.361</v>
      </c>
      <c r="G151" s="45">
        <v>0.311</v>
      </c>
      <c r="H151" s="45" t="s">
        <v>492</v>
      </c>
      <c r="I151" s="45" t="s">
        <v>57</v>
      </c>
    </row>
    <row r="152" spans="1:9" ht="12.75">
      <c r="A152" s="45">
        <v>18379</v>
      </c>
      <c r="B152" s="99" t="s">
        <v>236</v>
      </c>
      <c r="C152" s="45" t="s">
        <v>33</v>
      </c>
      <c r="D152" s="107" t="s">
        <v>190</v>
      </c>
      <c r="E152" s="107">
        <v>25</v>
      </c>
      <c r="F152" s="45">
        <v>0.44</v>
      </c>
      <c r="G152" s="45">
        <v>0.379</v>
      </c>
      <c r="H152" s="45" t="s">
        <v>492</v>
      </c>
      <c r="I152" s="45" t="s">
        <v>57</v>
      </c>
    </row>
    <row r="153" spans="1:9" ht="12.75">
      <c r="A153" s="45">
        <v>120233</v>
      </c>
      <c r="B153" s="99" t="s">
        <v>237</v>
      </c>
      <c r="C153" s="45" t="s">
        <v>33</v>
      </c>
      <c r="D153" s="107" t="s">
        <v>190</v>
      </c>
      <c r="E153" s="107">
        <v>25</v>
      </c>
      <c r="F153" s="45">
        <v>0.396</v>
      </c>
      <c r="G153" s="45">
        <v>0.341</v>
      </c>
      <c r="H153" s="45" t="s">
        <v>492</v>
      </c>
      <c r="I153" s="45" t="s">
        <v>57</v>
      </c>
    </row>
    <row r="154" spans="1:9" ht="12.75">
      <c r="A154" s="45">
        <v>111241</v>
      </c>
      <c r="B154" s="99" t="s">
        <v>469</v>
      </c>
      <c r="C154" s="45" t="s">
        <v>33</v>
      </c>
      <c r="D154" s="107" t="s">
        <v>190</v>
      </c>
      <c r="E154" s="107">
        <v>25</v>
      </c>
      <c r="F154" s="45">
        <v>0.518</v>
      </c>
      <c r="G154" s="45">
        <v>0.446</v>
      </c>
      <c r="H154" s="45" t="s">
        <v>492</v>
      </c>
      <c r="I154" s="45" t="s">
        <v>57</v>
      </c>
    </row>
    <row r="155" spans="1:9" ht="12.75">
      <c r="A155" s="45">
        <v>134193</v>
      </c>
      <c r="B155" s="99" t="s">
        <v>382</v>
      </c>
      <c r="C155" s="45" t="s">
        <v>33</v>
      </c>
      <c r="D155" s="107" t="s">
        <v>190</v>
      </c>
      <c r="E155" s="107">
        <v>25</v>
      </c>
      <c r="F155" s="45">
        <v>0.397</v>
      </c>
      <c r="G155" s="45">
        <v>0.341</v>
      </c>
      <c r="H155" s="45" t="s">
        <v>492</v>
      </c>
      <c r="I155" s="45" t="s">
        <v>57</v>
      </c>
    </row>
    <row r="156" spans="1:9" ht="12.75">
      <c r="A156" s="45">
        <v>18358</v>
      </c>
      <c r="B156" s="99" t="s">
        <v>306</v>
      </c>
      <c r="C156" s="45" t="s">
        <v>33</v>
      </c>
      <c r="D156" s="107" t="s">
        <v>190</v>
      </c>
      <c r="E156" s="107">
        <v>25</v>
      </c>
      <c r="F156" s="45">
        <v>0.385</v>
      </c>
      <c r="G156" s="45">
        <v>0.331</v>
      </c>
      <c r="H156" s="45" t="s">
        <v>492</v>
      </c>
      <c r="I156" s="45" t="s">
        <v>57</v>
      </c>
    </row>
    <row r="157" spans="1:9" ht="12.75">
      <c r="A157" s="45">
        <v>120236</v>
      </c>
      <c r="B157" s="99" t="s">
        <v>307</v>
      </c>
      <c r="C157" s="45" t="s">
        <v>33</v>
      </c>
      <c r="D157" s="107" t="s">
        <v>190</v>
      </c>
      <c r="E157" s="107">
        <v>25</v>
      </c>
      <c r="F157" s="45">
        <v>0.367</v>
      </c>
      <c r="G157" s="45">
        <v>0.315</v>
      </c>
      <c r="H157" s="45" t="s">
        <v>492</v>
      </c>
      <c r="I157" s="45" t="s">
        <v>57</v>
      </c>
    </row>
    <row r="158" spans="1:9" ht="12.75">
      <c r="A158" s="45">
        <v>18340</v>
      </c>
      <c r="B158" s="99" t="s">
        <v>390</v>
      </c>
      <c r="C158" s="45" t="s">
        <v>33</v>
      </c>
      <c r="D158" s="107" t="s">
        <v>190</v>
      </c>
      <c r="E158" s="107">
        <v>25</v>
      </c>
      <c r="F158" s="45">
        <v>0.396</v>
      </c>
      <c r="G158" s="45">
        <v>0.341</v>
      </c>
      <c r="H158" s="45" t="s">
        <v>492</v>
      </c>
      <c r="I158" s="45" t="s">
        <v>57</v>
      </c>
    </row>
    <row r="159" spans="1:9" ht="12.75">
      <c r="A159" s="45">
        <v>18343</v>
      </c>
      <c r="B159" s="99" t="s">
        <v>308</v>
      </c>
      <c r="C159" s="45" t="s">
        <v>33</v>
      </c>
      <c r="D159" s="107" t="s">
        <v>190</v>
      </c>
      <c r="E159" s="107">
        <v>25</v>
      </c>
      <c r="F159" s="45">
        <v>0.366</v>
      </c>
      <c r="G159" s="45">
        <v>0.315</v>
      </c>
      <c r="H159" s="45" t="s">
        <v>492</v>
      </c>
      <c r="I159" s="45" t="s">
        <v>57</v>
      </c>
    </row>
    <row r="160" spans="1:9" ht="12.75">
      <c r="A160" s="45">
        <v>18963</v>
      </c>
      <c r="B160" s="99" t="s">
        <v>303</v>
      </c>
      <c r="C160" s="45" t="s">
        <v>31</v>
      </c>
      <c r="D160" s="107" t="s">
        <v>190</v>
      </c>
      <c r="E160" s="107">
        <v>20</v>
      </c>
      <c r="F160" s="45">
        <v>0.335</v>
      </c>
      <c r="G160" s="45">
        <v>0.288</v>
      </c>
      <c r="H160" s="45" t="s">
        <v>492</v>
      </c>
      <c r="I160" s="45" t="s">
        <v>57</v>
      </c>
    </row>
    <row r="161" spans="1:9" ht="12.75">
      <c r="A161" s="45">
        <v>161466</v>
      </c>
      <c r="B161" s="99" t="s">
        <v>388</v>
      </c>
      <c r="C161" s="45" t="s">
        <v>31</v>
      </c>
      <c r="D161" s="107" t="s">
        <v>190</v>
      </c>
      <c r="E161" s="107">
        <v>20</v>
      </c>
      <c r="F161" s="45">
        <v>0.263</v>
      </c>
      <c r="G161" s="45">
        <v>0.226</v>
      </c>
      <c r="H161" s="45" t="s">
        <v>492</v>
      </c>
      <c r="I161" s="45" t="s">
        <v>57</v>
      </c>
    </row>
    <row r="162" spans="1:9" ht="12.75">
      <c r="A162" s="45">
        <v>17511</v>
      </c>
      <c r="B162" s="99" t="s">
        <v>389</v>
      </c>
      <c r="C162" s="45" t="s">
        <v>31</v>
      </c>
      <c r="D162" s="107" t="s">
        <v>190</v>
      </c>
      <c r="E162" s="107">
        <v>20</v>
      </c>
      <c r="F162" s="45">
        <v>0.219</v>
      </c>
      <c r="G162" s="45">
        <v>0.188</v>
      </c>
      <c r="H162" s="45" t="s">
        <v>492</v>
      </c>
      <c r="I162" s="45" t="s">
        <v>57</v>
      </c>
    </row>
    <row r="163" spans="1:9" ht="12.75">
      <c r="A163" s="45">
        <v>140655</v>
      </c>
      <c r="B163" s="99" t="s">
        <v>446</v>
      </c>
      <c r="C163" s="45" t="s">
        <v>31</v>
      </c>
      <c r="D163" s="107" t="s">
        <v>190</v>
      </c>
      <c r="E163" s="107">
        <v>20</v>
      </c>
      <c r="F163" s="45">
        <v>0.231</v>
      </c>
      <c r="G163" s="45">
        <v>0.199</v>
      </c>
      <c r="H163" s="45" t="s">
        <v>492</v>
      </c>
      <c r="I163" s="45" t="s">
        <v>57</v>
      </c>
    </row>
    <row r="164" spans="1:9" ht="12.75">
      <c r="A164" s="45">
        <v>151482</v>
      </c>
      <c r="B164" s="99" t="s">
        <v>391</v>
      </c>
      <c r="C164" s="45" t="s">
        <v>31</v>
      </c>
      <c r="D164" s="107" t="s">
        <v>190</v>
      </c>
      <c r="E164" s="107">
        <v>20</v>
      </c>
      <c r="F164" s="45">
        <v>0.296</v>
      </c>
      <c r="G164" s="45">
        <v>0.254</v>
      </c>
      <c r="H164" s="45" t="s">
        <v>492</v>
      </c>
      <c r="I164" s="45" t="s">
        <v>57</v>
      </c>
    </row>
    <row r="165" spans="1:9" ht="12.75">
      <c r="A165" s="45">
        <v>18345</v>
      </c>
      <c r="B165" s="99" t="s">
        <v>239</v>
      </c>
      <c r="C165" s="45" t="s">
        <v>35</v>
      </c>
      <c r="D165" s="107" t="s">
        <v>190</v>
      </c>
      <c r="E165" s="107">
        <v>30</v>
      </c>
      <c r="F165" s="45" t="s">
        <v>207</v>
      </c>
      <c r="G165" s="45">
        <v>0.457</v>
      </c>
      <c r="H165" s="45" t="s">
        <v>240</v>
      </c>
      <c r="I165" s="45" t="s">
        <v>57</v>
      </c>
    </row>
    <row r="166" spans="1:9" ht="12.75">
      <c r="A166" s="45">
        <v>121139</v>
      </c>
      <c r="B166" s="99" t="s">
        <v>241</v>
      </c>
      <c r="C166" s="45" t="s">
        <v>35</v>
      </c>
      <c r="D166" s="107" t="s">
        <v>190</v>
      </c>
      <c r="E166" s="107">
        <v>30</v>
      </c>
      <c r="F166" s="45" t="s">
        <v>207</v>
      </c>
      <c r="G166" s="45">
        <v>0.514</v>
      </c>
      <c r="H166" s="45" t="s">
        <v>240</v>
      </c>
      <c r="I166" s="45" t="s">
        <v>57</v>
      </c>
    </row>
    <row r="167" spans="1:9" ht="12.75">
      <c r="A167" s="45">
        <v>121136</v>
      </c>
      <c r="B167" s="99" t="s">
        <v>310</v>
      </c>
      <c r="C167" s="45" t="s">
        <v>35</v>
      </c>
      <c r="D167" s="107" t="s">
        <v>190</v>
      </c>
      <c r="E167" s="107">
        <v>30</v>
      </c>
      <c r="F167" s="45" t="s">
        <v>207</v>
      </c>
      <c r="G167" s="45">
        <v>0.551</v>
      </c>
      <c r="H167" s="45" t="s">
        <v>240</v>
      </c>
      <c r="I167" s="45" t="s">
        <v>57</v>
      </c>
    </row>
    <row r="168" spans="1:9" ht="12.75">
      <c r="A168" s="45">
        <v>134967</v>
      </c>
      <c r="B168" s="99" t="s">
        <v>242</v>
      </c>
      <c r="C168" s="45" t="s">
        <v>35</v>
      </c>
      <c r="D168" s="107" t="s">
        <v>190</v>
      </c>
      <c r="E168" s="107">
        <v>30</v>
      </c>
      <c r="F168" s="45" t="s">
        <v>207</v>
      </c>
      <c r="G168" s="45">
        <v>0.347</v>
      </c>
      <c r="H168" s="45" t="s">
        <v>240</v>
      </c>
      <c r="I168" s="45" t="s">
        <v>57</v>
      </c>
    </row>
    <row r="169" spans="1:9" ht="12.75">
      <c r="A169" s="45">
        <v>130358</v>
      </c>
      <c r="B169" s="99" t="s">
        <v>395</v>
      </c>
      <c r="C169" s="45" t="s">
        <v>33</v>
      </c>
      <c r="D169" s="107" t="s">
        <v>190</v>
      </c>
      <c r="E169" s="107">
        <v>25</v>
      </c>
      <c r="F169" s="45">
        <v>0.354</v>
      </c>
      <c r="G169" s="45">
        <v>0.304</v>
      </c>
      <c r="H169" s="45" t="s">
        <v>240</v>
      </c>
      <c r="I169" s="45" t="s">
        <v>57</v>
      </c>
    </row>
    <row r="170" spans="1:9" ht="12.75">
      <c r="A170" s="45">
        <v>136718</v>
      </c>
      <c r="B170" s="99" t="s">
        <v>311</v>
      </c>
      <c r="C170" s="45" t="s">
        <v>33</v>
      </c>
      <c r="D170" s="107" t="s">
        <v>190</v>
      </c>
      <c r="E170" s="107">
        <v>25</v>
      </c>
      <c r="F170" s="45">
        <v>0.324</v>
      </c>
      <c r="G170" s="45">
        <v>0.279</v>
      </c>
      <c r="H170" s="45" t="s">
        <v>240</v>
      </c>
      <c r="I170" s="45" t="s">
        <v>57</v>
      </c>
    </row>
    <row r="171" spans="1:9" ht="12.75">
      <c r="A171" s="45">
        <v>136376</v>
      </c>
      <c r="B171" s="99" t="s">
        <v>397</v>
      </c>
      <c r="C171" s="45" t="s">
        <v>31</v>
      </c>
      <c r="D171" s="107" t="s">
        <v>190</v>
      </c>
      <c r="E171" s="107">
        <v>20</v>
      </c>
      <c r="F171" s="45">
        <v>0.311</v>
      </c>
      <c r="G171" s="45">
        <v>0.267</v>
      </c>
      <c r="H171" s="45" t="s">
        <v>240</v>
      </c>
      <c r="I171" s="45" t="s">
        <v>57</v>
      </c>
    </row>
    <row r="172" spans="1:9" ht="12.75">
      <c r="A172" s="45">
        <v>164710</v>
      </c>
      <c r="B172" s="99" t="s">
        <v>394</v>
      </c>
      <c r="C172" s="45" t="s">
        <v>28</v>
      </c>
      <c r="D172" s="107" t="s">
        <v>190</v>
      </c>
      <c r="E172" s="107">
        <v>15</v>
      </c>
      <c r="F172" s="45">
        <v>0.18</v>
      </c>
      <c r="G172" s="45">
        <v>0.155</v>
      </c>
      <c r="H172" s="45" t="s">
        <v>240</v>
      </c>
      <c r="I172" s="45" t="s">
        <v>57</v>
      </c>
    </row>
    <row r="173" spans="1:9" ht="12.75">
      <c r="A173" s="45">
        <v>130357</v>
      </c>
      <c r="B173" s="99" t="s">
        <v>309</v>
      </c>
      <c r="C173" s="45" t="s">
        <v>28</v>
      </c>
      <c r="D173" s="107" t="s">
        <v>190</v>
      </c>
      <c r="E173" s="107">
        <v>15</v>
      </c>
      <c r="F173" s="45">
        <v>0.245</v>
      </c>
      <c r="G173" s="45">
        <v>0.211</v>
      </c>
      <c r="H173" s="45" t="s">
        <v>240</v>
      </c>
      <c r="I173" s="45" t="s">
        <v>57</v>
      </c>
    </row>
    <row r="174" spans="1:9" ht="12.75">
      <c r="A174" s="45">
        <v>18159</v>
      </c>
      <c r="B174" s="99" t="s">
        <v>243</v>
      </c>
      <c r="C174" s="45" t="s">
        <v>35</v>
      </c>
      <c r="D174" s="107" t="s">
        <v>190</v>
      </c>
      <c r="E174" s="107">
        <v>30</v>
      </c>
      <c r="F174" s="45" t="s">
        <v>207</v>
      </c>
      <c r="G174" s="45">
        <v>0.342</v>
      </c>
      <c r="H174" s="45" t="s">
        <v>244</v>
      </c>
      <c r="I174" s="45" t="s">
        <v>57</v>
      </c>
    </row>
    <row r="175" spans="1:9" ht="12.75">
      <c r="A175" s="45">
        <v>140624</v>
      </c>
      <c r="B175" s="99" t="s">
        <v>313</v>
      </c>
      <c r="C175" s="45" t="s">
        <v>33</v>
      </c>
      <c r="D175" s="107" t="s">
        <v>190</v>
      </c>
      <c r="E175" s="107">
        <v>25</v>
      </c>
      <c r="F175" s="45">
        <v>0.459</v>
      </c>
      <c r="G175" s="45">
        <v>0.395</v>
      </c>
      <c r="H175" s="45" t="s">
        <v>244</v>
      </c>
      <c r="I175" s="45" t="s">
        <v>57</v>
      </c>
    </row>
    <row r="176" spans="1:9" ht="12.75">
      <c r="A176" s="45">
        <v>104949</v>
      </c>
      <c r="B176" s="99" t="s">
        <v>314</v>
      </c>
      <c r="C176" s="45" t="s">
        <v>33</v>
      </c>
      <c r="D176" s="107" t="s">
        <v>190</v>
      </c>
      <c r="E176" s="107">
        <v>25</v>
      </c>
      <c r="F176" s="45">
        <v>0.482</v>
      </c>
      <c r="G176" s="45">
        <v>0.414</v>
      </c>
      <c r="H176" s="45" t="s">
        <v>244</v>
      </c>
      <c r="I176" s="45" t="s">
        <v>57</v>
      </c>
    </row>
    <row r="177" spans="1:9" ht="12.75">
      <c r="A177" s="45">
        <v>130042</v>
      </c>
      <c r="B177" s="99" t="s">
        <v>315</v>
      </c>
      <c r="C177" s="45" t="s">
        <v>33</v>
      </c>
      <c r="D177" s="107" t="s">
        <v>190</v>
      </c>
      <c r="E177" s="107">
        <v>25</v>
      </c>
      <c r="F177" s="45">
        <v>0.377</v>
      </c>
      <c r="G177" s="45">
        <v>0.324</v>
      </c>
      <c r="H177" s="45" t="s">
        <v>244</v>
      </c>
      <c r="I177" s="45" t="s">
        <v>57</v>
      </c>
    </row>
    <row r="178" spans="1:9" ht="12.75">
      <c r="A178" s="45">
        <v>18515</v>
      </c>
      <c r="B178" s="99" t="s">
        <v>316</v>
      </c>
      <c r="C178" s="45" t="s">
        <v>33</v>
      </c>
      <c r="D178" s="107" t="s">
        <v>190</v>
      </c>
      <c r="E178" s="107">
        <v>25</v>
      </c>
      <c r="F178" s="45">
        <v>0.4</v>
      </c>
      <c r="G178" s="45">
        <v>0.344</v>
      </c>
      <c r="H178" s="45" t="s">
        <v>244</v>
      </c>
      <c r="I178" s="45" t="s">
        <v>57</v>
      </c>
    </row>
    <row r="179" spans="1:9" ht="12.75">
      <c r="A179" s="45">
        <v>18490</v>
      </c>
      <c r="B179" s="99" t="s">
        <v>318</v>
      </c>
      <c r="C179" s="45" t="s">
        <v>33</v>
      </c>
      <c r="D179" s="107" t="s">
        <v>190</v>
      </c>
      <c r="E179" s="107">
        <v>25</v>
      </c>
      <c r="F179" s="45">
        <v>0.268</v>
      </c>
      <c r="G179" s="45">
        <v>0.23</v>
      </c>
      <c r="H179" s="45" t="s">
        <v>244</v>
      </c>
      <c r="I179" s="45" t="s">
        <v>57</v>
      </c>
    </row>
    <row r="180" spans="1:9" ht="12.75">
      <c r="A180" s="45">
        <v>18947</v>
      </c>
      <c r="B180" s="99" t="s">
        <v>319</v>
      </c>
      <c r="C180" s="45" t="s">
        <v>33</v>
      </c>
      <c r="D180" s="107" t="s">
        <v>190</v>
      </c>
      <c r="E180" s="107">
        <v>25</v>
      </c>
      <c r="F180" s="45">
        <v>0.326</v>
      </c>
      <c r="G180" s="45">
        <v>0.28</v>
      </c>
      <c r="H180" s="45" t="s">
        <v>244</v>
      </c>
      <c r="I180" s="45" t="s">
        <v>57</v>
      </c>
    </row>
    <row r="181" spans="1:9" ht="12.75">
      <c r="A181" s="45">
        <v>111607</v>
      </c>
      <c r="B181" s="99" t="s">
        <v>270</v>
      </c>
      <c r="C181" s="45" t="s">
        <v>33</v>
      </c>
      <c r="D181" s="107" t="s">
        <v>190</v>
      </c>
      <c r="E181" s="107">
        <v>25</v>
      </c>
      <c r="F181" s="45">
        <v>0.513</v>
      </c>
      <c r="G181" s="45">
        <v>0.441</v>
      </c>
      <c r="H181" s="45" t="s">
        <v>244</v>
      </c>
      <c r="I181" s="45" t="s">
        <v>57</v>
      </c>
    </row>
    <row r="182" spans="1:9" ht="12.75">
      <c r="A182" s="45">
        <v>104992</v>
      </c>
      <c r="B182" s="99" t="s">
        <v>245</v>
      </c>
      <c r="C182" s="45" t="s">
        <v>33</v>
      </c>
      <c r="D182" s="107" t="s">
        <v>190</v>
      </c>
      <c r="E182" s="107">
        <v>25</v>
      </c>
      <c r="F182" s="45">
        <v>0.423</v>
      </c>
      <c r="G182" s="45">
        <v>0.364</v>
      </c>
      <c r="H182" s="45" t="s">
        <v>244</v>
      </c>
      <c r="I182" s="45" t="s">
        <v>57</v>
      </c>
    </row>
    <row r="183" spans="1:9" ht="12.75">
      <c r="A183" s="45">
        <v>144635</v>
      </c>
      <c r="B183" s="99" t="s">
        <v>247</v>
      </c>
      <c r="C183" s="45" t="s">
        <v>33</v>
      </c>
      <c r="D183" s="107" t="s">
        <v>190</v>
      </c>
      <c r="E183" s="107">
        <v>25</v>
      </c>
      <c r="F183" s="45">
        <v>0.346</v>
      </c>
      <c r="G183" s="45">
        <v>0.297</v>
      </c>
      <c r="H183" s="45" t="s">
        <v>244</v>
      </c>
      <c r="I183" s="45" t="s">
        <v>57</v>
      </c>
    </row>
    <row r="184" spans="1:9" ht="12.75">
      <c r="A184" s="45">
        <v>164999</v>
      </c>
      <c r="B184" s="99" t="s">
        <v>493</v>
      </c>
      <c r="C184" s="45" t="s">
        <v>33</v>
      </c>
      <c r="D184" s="107" t="s">
        <v>190</v>
      </c>
      <c r="E184" s="107">
        <v>25</v>
      </c>
      <c r="F184" s="45">
        <v>0.372</v>
      </c>
      <c r="G184" s="45">
        <v>0.32</v>
      </c>
      <c r="H184" s="45" t="s">
        <v>244</v>
      </c>
      <c r="I184" s="45" t="s">
        <v>57</v>
      </c>
    </row>
    <row r="185" spans="1:9" ht="12.75">
      <c r="A185" s="45">
        <v>150347</v>
      </c>
      <c r="B185" s="99" t="s">
        <v>317</v>
      </c>
      <c r="C185" s="45" t="s">
        <v>31</v>
      </c>
      <c r="D185" s="107" t="s">
        <v>190</v>
      </c>
      <c r="E185" s="107">
        <v>20</v>
      </c>
      <c r="F185" s="45">
        <v>0.31</v>
      </c>
      <c r="G185" s="45">
        <v>0.267</v>
      </c>
      <c r="H185" s="45" t="s">
        <v>244</v>
      </c>
      <c r="I185" s="45" t="s">
        <v>57</v>
      </c>
    </row>
    <row r="186" spans="1:9" ht="12.75">
      <c r="A186" s="45">
        <v>18368</v>
      </c>
      <c r="B186" s="99" t="s">
        <v>400</v>
      </c>
      <c r="C186" s="45" t="s">
        <v>31</v>
      </c>
      <c r="D186" s="107" t="s">
        <v>190</v>
      </c>
      <c r="E186" s="107">
        <v>20</v>
      </c>
      <c r="F186" s="45">
        <v>0.313</v>
      </c>
      <c r="G186" s="45">
        <v>0.269</v>
      </c>
      <c r="H186" s="45" t="s">
        <v>244</v>
      </c>
      <c r="I186" s="45" t="s">
        <v>57</v>
      </c>
    </row>
    <row r="187" spans="1:9" ht="12.75">
      <c r="A187" s="45">
        <v>18385</v>
      </c>
      <c r="B187" s="99" t="s">
        <v>484</v>
      </c>
      <c r="C187" s="45" t="s">
        <v>31</v>
      </c>
      <c r="D187" s="107" t="s">
        <v>190</v>
      </c>
      <c r="E187" s="107">
        <v>20</v>
      </c>
      <c r="F187" s="45">
        <v>0.336</v>
      </c>
      <c r="G187" s="45">
        <v>0.289</v>
      </c>
      <c r="H187" s="45" t="s">
        <v>244</v>
      </c>
      <c r="I187" s="45" t="s">
        <v>57</v>
      </c>
    </row>
    <row r="188" spans="1:9" ht="12.75">
      <c r="A188" s="45">
        <v>18369</v>
      </c>
      <c r="B188" s="99" t="s">
        <v>401</v>
      </c>
      <c r="C188" s="45" t="s">
        <v>31</v>
      </c>
      <c r="D188" s="107" t="s">
        <v>190</v>
      </c>
      <c r="E188" s="107">
        <v>20</v>
      </c>
      <c r="F188" s="45">
        <v>0.251</v>
      </c>
      <c r="G188" s="45">
        <v>0.215</v>
      </c>
      <c r="H188" s="45" t="s">
        <v>244</v>
      </c>
      <c r="I188" s="45" t="s">
        <v>57</v>
      </c>
    </row>
    <row r="189" spans="1:9" ht="12.75">
      <c r="A189" s="45">
        <v>125665</v>
      </c>
      <c r="B189" s="99" t="s">
        <v>320</v>
      </c>
      <c r="C189" s="45" t="s">
        <v>31</v>
      </c>
      <c r="D189" s="107" t="s">
        <v>190</v>
      </c>
      <c r="E189" s="107">
        <v>20</v>
      </c>
      <c r="F189" s="45">
        <v>0.31</v>
      </c>
      <c r="G189" s="45">
        <v>0.266</v>
      </c>
      <c r="H189" s="45" t="s">
        <v>244</v>
      </c>
      <c r="I189" s="45" t="s">
        <v>57</v>
      </c>
    </row>
    <row r="190" spans="1:9" ht="12.75">
      <c r="A190" s="45">
        <v>155859</v>
      </c>
      <c r="B190" s="99" t="s">
        <v>454</v>
      </c>
      <c r="C190" s="45" t="s">
        <v>31</v>
      </c>
      <c r="D190" s="107" t="s">
        <v>190</v>
      </c>
      <c r="E190" s="107">
        <v>20</v>
      </c>
      <c r="F190" s="45">
        <v>0.218</v>
      </c>
      <c r="G190" s="45">
        <v>0.188</v>
      </c>
      <c r="H190" s="45" t="s">
        <v>244</v>
      </c>
      <c r="I190" s="45" t="s">
        <v>57</v>
      </c>
    </row>
    <row r="191" spans="1:9" ht="12.75">
      <c r="A191" s="45">
        <v>145888</v>
      </c>
      <c r="B191" s="99" t="s">
        <v>453</v>
      </c>
      <c r="C191" s="45" t="s">
        <v>28</v>
      </c>
      <c r="D191" s="107" t="s">
        <v>190</v>
      </c>
      <c r="E191" s="107">
        <v>15</v>
      </c>
      <c r="F191" s="45">
        <v>0.139</v>
      </c>
      <c r="G191" s="45">
        <v>0.119</v>
      </c>
      <c r="H191" s="45" t="s">
        <v>244</v>
      </c>
      <c r="I191" s="45" t="s">
        <v>57</v>
      </c>
    </row>
    <row r="192" spans="1:9" ht="12.75">
      <c r="A192" s="45">
        <v>14007</v>
      </c>
      <c r="B192" s="99" t="s">
        <v>173</v>
      </c>
      <c r="C192" s="45" t="s">
        <v>38</v>
      </c>
      <c r="D192" s="107" t="s">
        <v>190</v>
      </c>
      <c r="E192" s="107">
        <v>0</v>
      </c>
      <c r="F192" s="45" t="s">
        <v>207</v>
      </c>
      <c r="G192" s="45">
        <v>0.883</v>
      </c>
      <c r="H192" s="45" t="s">
        <v>24</v>
      </c>
      <c r="I192" s="45" t="s">
        <v>57</v>
      </c>
    </row>
    <row r="193" spans="1:9" ht="12.75">
      <c r="A193" s="45">
        <v>18895</v>
      </c>
      <c r="B193" s="99" t="s">
        <v>80</v>
      </c>
      <c r="C193" s="45" t="s">
        <v>35</v>
      </c>
      <c r="D193" s="107" t="s">
        <v>190</v>
      </c>
      <c r="E193" s="107">
        <v>30</v>
      </c>
      <c r="F193" s="45" t="s">
        <v>207</v>
      </c>
      <c r="G193" s="45">
        <v>0.465</v>
      </c>
      <c r="H193" s="45" t="s">
        <v>24</v>
      </c>
      <c r="I193" s="45" t="s">
        <v>57</v>
      </c>
    </row>
    <row r="194" spans="1:9" ht="12.75">
      <c r="A194" s="45">
        <v>12934</v>
      </c>
      <c r="B194" s="99" t="s">
        <v>162</v>
      </c>
      <c r="C194" s="45" t="s">
        <v>35</v>
      </c>
      <c r="D194" s="107" t="s">
        <v>190</v>
      </c>
      <c r="E194" s="107">
        <v>30</v>
      </c>
      <c r="F194" s="45" t="s">
        <v>207</v>
      </c>
      <c r="G194" s="45">
        <v>0.415</v>
      </c>
      <c r="H194" s="45" t="s">
        <v>24</v>
      </c>
      <c r="I194" s="45" t="s">
        <v>57</v>
      </c>
    </row>
    <row r="195" spans="1:9" ht="12.75">
      <c r="A195" s="45">
        <v>100179</v>
      </c>
      <c r="B195" s="99" t="s">
        <v>87</v>
      </c>
      <c r="C195" s="45" t="s">
        <v>35</v>
      </c>
      <c r="D195" s="107" t="s">
        <v>190</v>
      </c>
      <c r="E195" s="107">
        <v>30</v>
      </c>
      <c r="F195" s="45" t="s">
        <v>207</v>
      </c>
      <c r="G195" s="45">
        <v>0.428</v>
      </c>
      <c r="H195" s="45" t="s">
        <v>24</v>
      </c>
      <c r="I195" s="45" t="s">
        <v>57</v>
      </c>
    </row>
    <row r="196" spans="1:9" ht="12.75">
      <c r="A196" s="45">
        <v>131974</v>
      </c>
      <c r="B196" s="99" t="s">
        <v>98</v>
      </c>
      <c r="C196" s="45" t="s">
        <v>33</v>
      </c>
      <c r="D196" s="107" t="s">
        <v>190</v>
      </c>
      <c r="E196" s="107">
        <v>25</v>
      </c>
      <c r="F196" s="45">
        <v>0.523</v>
      </c>
      <c r="G196" s="45">
        <v>0.449</v>
      </c>
      <c r="H196" s="45" t="s">
        <v>24</v>
      </c>
      <c r="I196" s="45" t="s">
        <v>57</v>
      </c>
    </row>
    <row r="197" spans="1:9" ht="12.75">
      <c r="A197" s="45">
        <v>18191</v>
      </c>
      <c r="B197" s="99" t="s">
        <v>89</v>
      </c>
      <c r="C197" s="45" t="s">
        <v>33</v>
      </c>
      <c r="D197" s="107" t="s">
        <v>190</v>
      </c>
      <c r="E197" s="107">
        <v>25</v>
      </c>
      <c r="F197" s="45">
        <v>0.345</v>
      </c>
      <c r="G197" s="45">
        <v>0.297</v>
      </c>
      <c r="H197" s="45" t="s">
        <v>24</v>
      </c>
      <c r="I197" s="45" t="s">
        <v>57</v>
      </c>
    </row>
    <row r="198" spans="1:9" ht="12.75">
      <c r="A198" s="45">
        <v>101815</v>
      </c>
      <c r="B198" s="99" t="s">
        <v>96</v>
      </c>
      <c r="C198" s="45" t="s">
        <v>33</v>
      </c>
      <c r="D198" s="107" t="s">
        <v>190</v>
      </c>
      <c r="E198" s="107">
        <v>25</v>
      </c>
      <c r="F198" s="45">
        <v>0.499</v>
      </c>
      <c r="G198" s="45">
        <v>0.429</v>
      </c>
      <c r="H198" s="45" t="s">
        <v>24</v>
      </c>
      <c r="I198" s="45" t="s">
        <v>57</v>
      </c>
    </row>
    <row r="199" spans="1:9" ht="12.75">
      <c r="A199" s="45">
        <v>19010</v>
      </c>
      <c r="B199" s="99" t="s">
        <v>170</v>
      </c>
      <c r="C199" s="45" t="s">
        <v>31</v>
      </c>
      <c r="D199" s="107" t="s">
        <v>190</v>
      </c>
      <c r="E199" s="107">
        <v>20</v>
      </c>
      <c r="F199" s="45">
        <v>0.313</v>
      </c>
      <c r="G199" s="45">
        <v>0.269</v>
      </c>
      <c r="H199" s="45" t="s">
        <v>24</v>
      </c>
      <c r="I199" s="45" t="s">
        <v>57</v>
      </c>
    </row>
    <row r="200" spans="1:9" ht="12.75">
      <c r="A200" s="45">
        <v>18446</v>
      </c>
      <c r="B200" s="99" t="s">
        <v>114</v>
      </c>
      <c r="C200" s="45" t="s">
        <v>31</v>
      </c>
      <c r="D200" s="107" t="s">
        <v>190</v>
      </c>
      <c r="E200" s="107">
        <v>20</v>
      </c>
      <c r="F200" s="45">
        <v>0.27</v>
      </c>
      <c r="G200" s="45">
        <v>0.232</v>
      </c>
      <c r="H200" s="45" t="s">
        <v>24</v>
      </c>
      <c r="I200" s="45" t="s">
        <v>57</v>
      </c>
    </row>
    <row r="201" spans="1:9" ht="12.75">
      <c r="A201" s="45">
        <v>131975</v>
      </c>
      <c r="B201" s="99" t="s">
        <v>90</v>
      </c>
      <c r="C201" s="45" t="s">
        <v>31</v>
      </c>
      <c r="D201" s="107" t="s">
        <v>190</v>
      </c>
      <c r="E201" s="107">
        <v>20</v>
      </c>
      <c r="F201" s="45">
        <v>0.34</v>
      </c>
      <c r="G201" s="45">
        <v>0.293</v>
      </c>
      <c r="H201" s="45" t="s">
        <v>24</v>
      </c>
      <c r="I201" s="45" t="s">
        <v>57</v>
      </c>
    </row>
    <row r="202" spans="1:9" ht="12.75">
      <c r="A202" s="45">
        <v>145088</v>
      </c>
      <c r="B202" s="99" t="s">
        <v>73</v>
      </c>
      <c r="C202" s="45" t="s">
        <v>31</v>
      </c>
      <c r="D202" s="107" t="s">
        <v>190</v>
      </c>
      <c r="E202" s="107">
        <v>20</v>
      </c>
      <c r="F202" s="45">
        <v>0.267</v>
      </c>
      <c r="G202" s="45">
        <v>0.23</v>
      </c>
      <c r="H202" s="45" t="s">
        <v>24</v>
      </c>
      <c r="I202" s="45" t="s">
        <v>57</v>
      </c>
    </row>
    <row r="203" spans="1:9" ht="12.75">
      <c r="A203" s="45">
        <v>18983</v>
      </c>
      <c r="B203" s="99" t="s">
        <v>74</v>
      </c>
      <c r="C203" s="45" t="s">
        <v>31</v>
      </c>
      <c r="D203" s="107" t="s">
        <v>190</v>
      </c>
      <c r="E203" s="107">
        <v>20</v>
      </c>
      <c r="F203" s="45">
        <v>0.309</v>
      </c>
      <c r="G203" s="45">
        <v>0.266</v>
      </c>
      <c r="H203" s="45" t="s">
        <v>24</v>
      </c>
      <c r="I203" s="45" t="s">
        <v>57</v>
      </c>
    </row>
    <row r="204" spans="1:9" ht="12.75">
      <c r="A204" s="45">
        <v>101812</v>
      </c>
      <c r="B204" s="99" t="s">
        <v>163</v>
      </c>
      <c r="C204" s="45" t="s">
        <v>28</v>
      </c>
      <c r="D204" s="107" t="s">
        <v>190</v>
      </c>
      <c r="E204" s="107">
        <v>15</v>
      </c>
      <c r="F204" s="45">
        <v>0.185</v>
      </c>
      <c r="G204" s="45">
        <v>0.159</v>
      </c>
      <c r="H204" s="45" t="s">
        <v>24</v>
      </c>
      <c r="I204" s="45" t="s">
        <v>57</v>
      </c>
    </row>
    <row r="205" spans="1:9" ht="12.75">
      <c r="A205" s="45">
        <v>146599</v>
      </c>
      <c r="B205" s="99" t="s">
        <v>146</v>
      </c>
      <c r="C205" s="45" t="s">
        <v>28</v>
      </c>
      <c r="D205" s="107" t="s">
        <v>190</v>
      </c>
      <c r="E205" s="107">
        <v>15</v>
      </c>
      <c r="F205" s="45">
        <v>0.129</v>
      </c>
      <c r="G205" s="45">
        <v>0.111</v>
      </c>
      <c r="H205" s="45" t="s">
        <v>24</v>
      </c>
      <c r="I205" s="45" t="s">
        <v>57</v>
      </c>
    </row>
    <row r="206" spans="1:9" ht="12.75">
      <c r="A206" s="45">
        <v>137441</v>
      </c>
      <c r="B206" s="99" t="s">
        <v>271</v>
      </c>
      <c r="C206" s="45" t="s">
        <v>35</v>
      </c>
      <c r="D206" s="107" t="s">
        <v>190</v>
      </c>
      <c r="E206" s="107">
        <v>30</v>
      </c>
      <c r="F206" s="45" t="s">
        <v>207</v>
      </c>
      <c r="G206" s="45">
        <v>0.532</v>
      </c>
      <c r="H206" s="45" t="s">
        <v>249</v>
      </c>
      <c r="I206" s="45" t="s">
        <v>57</v>
      </c>
    </row>
    <row r="207" spans="1:9" ht="12.75">
      <c r="A207" s="45">
        <v>18812</v>
      </c>
      <c r="B207" s="99" t="s">
        <v>487</v>
      </c>
      <c r="C207" s="45" t="s">
        <v>33</v>
      </c>
      <c r="D207" s="107" t="s">
        <v>190</v>
      </c>
      <c r="E207" s="107">
        <v>25</v>
      </c>
      <c r="F207" s="45">
        <v>0.472</v>
      </c>
      <c r="G207" s="45">
        <v>0.406</v>
      </c>
      <c r="H207" s="45" t="s">
        <v>249</v>
      </c>
      <c r="I207" s="45" t="s">
        <v>57</v>
      </c>
    </row>
    <row r="208" spans="1:9" ht="12.75">
      <c r="A208" s="45">
        <v>134974</v>
      </c>
      <c r="B208" s="99" t="s">
        <v>272</v>
      </c>
      <c r="C208" s="45" t="s">
        <v>33</v>
      </c>
      <c r="D208" s="107" t="s">
        <v>190</v>
      </c>
      <c r="E208" s="107">
        <v>25</v>
      </c>
      <c r="F208" s="45">
        <v>0.418</v>
      </c>
      <c r="G208" s="45">
        <v>0.359</v>
      </c>
      <c r="H208" s="45" t="s">
        <v>249</v>
      </c>
      <c r="I208" s="45" t="s">
        <v>57</v>
      </c>
    </row>
    <row r="209" spans="1:9" ht="12.75">
      <c r="A209" s="45">
        <v>19135</v>
      </c>
      <c r="B209" s="99" t="s">
        <v>252</v>
      </c>
      <c r="C209" s="45" t="s">
        <v>33</v>
      </c>
      <c r="D209" s="107" t="s">
        <v>190</v>
      </c>
      <c r="E209" s="107">
        <v>25</v>
      </c>
      <c r="F209" s="45">
        <v>0.338</v>
      </c>
      <c r="G209" s="45">
        <v>0.291</v>
      </c>
      <c r="H209" s="45" t="s">
        <v>249</v>
      </c>
      <c r="I209" s="45" t="s">
        <v>57</v>
      </c>
    </row>
    <row r="210" spans="1:9" ht="12.75">
      <c r="A210" s="45">
        <v>18817</v>
      </c>
      <c r="B210" s="99" t="s">
        <v>322</v>
      </c>
      <c r="C210" s="45" t="s">
        <v>31</v>
      </c>
      <c r="D210" s="107" t="s">
        <v>190</v>
      </c>
      <c r="E210" s="107">
        <v>20</v>
      </c>
      <c r="F210" s="45">
        <v>0.318</v>
      </c>
      <c r="G210" s="45">
        <v>0.274</v>
      </c>
      <c r="H210" s="45" t="s">
        <v>249</v>
      </c>
      <c r="I210" s="45" t="s">
        <v>57</v>
      </c>
    </row>
    <row r="211" spans="1:9" ht="12.75">
      <c r="A211" s="45">
        <v>155197</v>
      </c>
      <c r="B211" s="99" t="s">
        <v>406</v>
      </c>
      <c r="C211" s="45" t="s">
        <v>31</v>
      </c>
      <c r="D211" s="107" t="s">
        <v>190</v>
      </c>
      <c r="E211" s="107">
        <v>20</v>
      </c>
      <c r="F211" s="45">
        <v>0.285</v>
      </c>
      <c r="G211" s="45">
        <v>0.245</v>
      </c>
      <c r="H211" s="45" t="s">
        <v>249</v>
      </c>
      <c r="I211" s="45" t="s">
        <v>57</v>
      </c>
    </row>
    <row r="212" spans="1:9" ht="12.75">
      <c r="A212" s="45">
        <v>134195</v>
      </c>
      <c r="B212" s="99" t="s">
        <v>409</v>
      </c>
      <c r="C212" s="45" t="s">
        <v>31</v>
      </c>
      <c r="D212" s="107" t="s">
        <v>190</v>
      </c>
      <c r="E212" s="107">
        <v>20</v>
      </c>
      <c r="F212" s="45">
        <v>0.319</v>
      </c>
      <c r="G212" s="45">
        <v>0.274</v>
      </c>
      <c r="H212" s="45" t="s">
        <v>249</v>
      </c>
      <c r="I212" s="45" t="s">
        <v>57</v>
      </c>
    </row>
    <row r="213" spans="1:9" ht="12.75">
      <c r="A213" s="45">
        <v>145481</v>
      </c>
      <c r="B213" s="99" t="s">
        <v>459</v>
      </c>
      <c r="C213" s="45" t="s">
        <v>28</v>
      </c>
      <c r="D213" s="107" t="s">
        <v>190</v>
      </c>
      <c r="E213" s="107">
        <v>15</v>
      </c>
      <c r="F213" s="45">
        <v>0.17</v>
      </c>
      <c r="G213" s="45">
        <v>0.146</v>
      </c>
      <c r="H213" s="45" t="s">
        <v>249</v>
      </c>
      <c r="I213" s="45" t="s">
        <v>57</v>
      </c>
    </row>
    <row r="214" spans="1:9" ht="12.75">
      <c r="A214" s="45">
        <v>137989</v>
      </c>
      <c r="B214" s="99" t="s">
        <v>325</v>
      </c>
      <c r="C214" s="45" t="s">
        <v>25</v>
      </c>
      <c r="D214" s="107" t="s">
        <v>190</v>
      </c>
      <c r="E214" s="107">
        <v>35</v>
      </c>
      <c r="F214" s="45" t="s">
        <v>207</v>
      </c>
      <c r="G214" s="45">
        <v>0.515</v>
      </c>
      <c r="H214" s="45" t="s">
        <v>274</v>
      </c>
      <c r="I214" s="45" t="s">
        <v>57</v>
      </c>
    </row>
    <row r="215" spans="1:9" ht="12.75">
      <c r="A215" s="45">
        <v>18516</v>
      </c>
      <c r="B215" s="99" t="s">
        <v>410</v>
      </c>
      <c r="C215" s="45" t="s">
        <v>35</v>
      </c>
      <c r="D215" s="107" t="s">
        <v>190</v>
      </c>
      <c r="E215" s="107">
        <v>30</v>
      </c>
      <c r="F215" s="45" t="s">
        <v>207</v>
      </c>
      <c r="G215" s="45">
        <v>0.523</v>
      </c>
      <c r="H215" s="45" t="s">
        <v>274</v>
      </c>
      <c r="I215" s="45" t="s">
        <v>57</v>
      </c>
    </row>
    <row r="216" spans="1:9" ht="12.75">
      <c r="A216" s="45">
        <v>140629</v>
      </c>
      <c r="B216" s="99" t="s">
        <v>273</v>
      </c>
      <c r="C216" s="45" t="s">
        <v>35</v>
      </c>
      <c r="D216" s="107" t="s">
        <v>190</v>
      </c>
      <c r="E216" s="107">
        <v>30</v>
      </c>
      <c r="F216" s="45" t="s">
        <v>207</v>
      </c>
      <c r="G216" s="45">
        <v>0.5</v>
      </c>
      <c r="H216" s="45" t="s">
        <v>274</v>
      </c>
      <c r="I216" s="45" t="s">
        <v>57</v>
      </c>
    </row>
    <row r="217" spans="1:9" ht="12.75">
      <c r="A217" s="45">
        <v>14016</v>
      </c>
      <c r="B217" s="99" t="s">
        <v>277</v>
      </c>
      <c r="C217" s="45" t="s">
        <v>35</v>
      </c>
      <c r="D217" s="107" t="s">
        <v>190</v>
      </c>
      <c r="E217" s="107">
        <v>30</v>
      </c>
      <c r="F217" s="45" t="s">
        <v>207</v>
      </c>
      <c r="G217" s="45">
        <v>0.401</v>
      </c>
      <c r="H217" s="45" t="s">
        <v>274</v>
      </c>
      <c r="I217" s="45" t="s">
        <v>57</v>
      </c>
    </row>
    <row r="218" spans="1:9" ht="12.75">
      <c r="A218" s="45">
        <v>18386</v>
      </c>
      <c r="B218" s="99" t="s">
        <v>324</v>
      </c>
      <c r="C218" s="45" t="s">
        <v>33</v>
      </c>
      <c r="D218" s="107" t="s">
        <v>190</v>
      </c>
      <c r="E218" s="107">
        <v>25</v>
      </c>
      <c r="F218" s="45">
        <v>0.336</v>
      </c>
      <c r="G218" s="45">
        <v>0.289</v>
      </c>
      <c r="H218" s="45" t="s">
        <v>274</v>
      </c>
      <c r="I218" s="45" t="s">
        <v>57</v>
      </c>
    </row>
    <row r="219" spans="1:9" ht="12.75">
      <c r="A219" s="45">
        <v>18366</v>
      </c>
      <c r="B219" s="99" t="s">
        <v>411</v>
      </c>
      <c r="C219" s="45" t="s">
        <v>33</v>
      </c>
      <c r="D219" s="107" t="s">
        <v>190</v>
      </c>
      <c r="E219" s="107">
        <v>25</v>
      </c>
      <c r="F219" s="45">
        <v>0.37</v>
      </c>
      <c r="G219" s="45">
        <v>0.318</v>
      </c>
      <c r="H219" s="45" t="s">
        <v>274</v>
      </c>
      <c r="I219" s="45" t="s">
        <v>57</v>
      </c>
    </row>
    <row r="220" spans="1:9" ht="12.75">
      <c r="A220" s="45">
        <v>13343</v>
      </c>
      <c r="B220" s="99" t="s">
        <v>275</v>
      </c>
      <c r="C220" s="45" t="s">
        <v>33</v>
      </c>
      <c r="D220" s="107" t="s">
        <v>190</v>
      </c>
      <c r="E220" s="107">
        <v>25</v>
      </c>
      <c r="F220" s="45">
        <v>0.51</v>
      </c>
      <c r="G220" s="45">
        <v>0.439</v>
      </c>
      <c r="H220" s="45" t="s">
        <v>274</v>
      </c>
      <c r="I220" s="45" t="s">
        <v>57</v>
      </c>
    </row>
    <row r="221" spans="1:9" ht="12.75">
      <c r="A221" s="45">
        <v>145469</v>
      </c>
      <c r="B221" s="99" t="s">
        <v>414</v>
      </c>
      <c r="C221" s="45" t="s">
        <v>33</v>
      </c>
      <c r="D221" s="107" t="s">
        <v>190</v>
      </c>
      <c r="E221" s="107">
        <v>25</v>
      </c>
      <c r="F221" s="45">
        <v>0.395</v>
      </c>
      <c r="G221" s="45">
        <v>0.34</v>
      </c>
      <c r="H221" s="45" t="s">
        <v>274</v>
      </c>
      <c r="I221" s="45" t="s">
        <v>57</v>
      </c>
    </row>
    <row r="222" spans="1:9" ht="12.75">
      <c r="A222" s="45">
        <v>127572</v>
      </c>
      <c r="B222" s="99" t="s">
        <v>326</v>
      </c>
      <c r="C222" s="45" t="s">
        <v>33</v>
      </c>
      <c r="D222" s="107" t="s">
        <v>190</v>
      </c>
      <c r="E222" s="107">
        <v>25</v>
      </c>
      <c r="F222" s="45">
        <v>0.358</v>
      </c>
      <c r="G222" s="45">
        <v>0.308</v>
      </c>
      <c r="H222" s="45" t="s">
        <v>274</v>
      </c>
      <c r="I222" s="45" t="s">
        <v>57</v>
      </c>
    </row>
    <row r="223" spans="1:9" ht="12.75">
      <c r="A223" s="45">
        <v>115938</v>
      </c>
      <c r="B223" s="99" t="s">
        <v>488</v>
      </c>
      <c r="C223" s="45" t="s">
        <v>33</v>
      </c>
      <c r="D223" s="107" t="s">
        <v>190</v>
      </c>
      <c r="E223" s="107">
        <v>25</v>
      </c>
      <c r="F223" s="45">
        <v>0.49</v>
      </c>
      <c r="G223" s="45">
        <v>0.421</v>
      </c>
      <c r="H223" s="45" t="s">
        <v>274</v>
      </c>
      <c r="I223" s="45" t="s">
        <v>57</v>
      </c>
    </row>
    <row r="224" spans="1:9" ht="12.75">
      <c r="A224" s="45">
        <v>129592</v>
      </c>
      <c r="B224" s="99" t="s">
        <v>276</v>
      </c>
      <c r="C224" s="45" t="s">
        <v>33</v>
      </c>
      <c r="D224" s="107" t="s">
        <v>190</v>
      </c>
      <c r="E224" s="107">
        <v>25</v>
      </c>
      <c r="F224" s="45">
        <v>0.388</v>
      </c>
      <c r="G224" s="45">
        <v>0.334</v>
      </c>
      <c r="H224" s="45" t="s">
        <v>274</v>
      </c>
      <c r="I224" s="45" t="s">
        <v>57</v>
      </c>
    </row>
    <row r="225" spans="1:9" ht="12.75">
      <c r="A225" s="45">
        <v>111609</v>
      </c>
      <c r="B225" s="99" t="s">
        <v>327</v>
      </c>
      <c r="C225" s="45" t="s">
        <v>33</v>
      </c>
      <c r="D225" s="107" t="s">
        <v>190</v>
      </c>
      <c r="E225" s="107">
        <v>25</v>
      </c>
      <c r="F225" s="45">
        <v>0.401</v>
      </c>
      <c r="G225" s="45">
        <v>0.345</v>
      </c>
      <c r="H225" s="45" t="s">
        <v>274</v>
      </c>
      <c r="I225" s="45" t="s">
        <v>57</v>
      </c>
    </row>
    <row r="226" spans="1:9" ht="12.75">
      <c r="A226" s="45">
        <v>11098</v>
      </c>
      <c r="B226" s="99" t="s">
        <v>489</v>
      </c>
      <c r="C226" s="45" t="s">
        <v>33</v>
      </c>
      <c r="D226" s="107" t="s">
        <v>190</v>
      </c>
      <c r="E226" s="107">
        <v>25</v>
      </c>
      <c r="F226" s="45">
        <v>0.457</v>
      </c>
      <c r="G226" s="45">
        <v>0.393</v>
      </c>
      <c r="H226" s="45" t="s">
        <v>274</v>
      </c>
      <c r="I226" s="45" t="s">
        <v>57</v>
      </c>
    </row>
    <row r="227" spans="1:9" ht="12.75">
      <c r="A227" s="45">
        <v>18624</v>
      </c>
      <c r="B227" s="99" t="s">
        <v>412</v>
      </c>
      <c r="C227" s="45" t="s">
        <v>31</v>
      </c>
      <c r="D227" s="107" t="s">
        <v>190</v>
      </c>
      <c r="E227" s="107">
        <v>20</v>
      </c>
      <c r="F227" s="45">
        <v>0.355</v>
      </c>
      <c r="G227" s="45">
        <v>0.305</v>
      </c>
      <c r="H227" s="45" t="s">
        <v>274</v>
      </c>
      <c r="I227" s="45" t="s">
        <v>57</v>
      </c>
    </row>
    <row r="228" spans="1:9" ht="12.75">
      <c r="A228" s="45">
        <v>22170</v>
      </c>
      <c r="B228" s="99" t="s">
        <v>467</v>
      </c>
      <c r="C228" s="45" t="s">
        <v>31</v>
      </c>
      <c r="D228" s="107" t="s">
        <v>190</v>
      </c>
      <c r="E228" s="107">
        <v>20</v>
      </c>
      <c r="F228" s="45">
        <v>0.3</v>
      </c>
      <c r="G228" s="45">
        <v>0.258</v>
      </c>
      <c r="H228" s="45" t="s">
        <v>274</v>
      </c>
      <c r="I228" s="45" t="s">
        <v>57</v>
      </c>
    </row>
    <row r="229" spans="1:9" ht="12.75">
      <c r="A229" s="45">
        <v>18620</v>
      </c>
      <c r="B229" s="99" t="s">
        <v>416</v>
      </c>
      <c r="C229" s="45" t="s">
        <v>31</v>
      </c>
      <c r="D229" s="107" t="s">
        <v>190</v>
      </c>
      <c r="E229" s="107">
        <v>20</v>
      </c>
      <c r="F229" s="45">
        <v>0.296</v>
      </c>
      <c r="G229" s="45">
        <v>0.254</v>
      </c>
      <c r="H229" s="45" t="s">
        <v>274</v>
      </c>
      <c r="I229" s="45" t="s">
        <v>57</v>
      </c>
    </row>
    <row r="230" spans="1:9" ht="12.75">
      <c r="A230" s="45">
        <v>105030</v>
      </c>
      <c r="B230" s="99" t="s">
        <v>417</v>
      </c>
      <c r="C230" s="45" t="s">
        <v>31</v>
      </c>
      <c r="D230" s="107" t="s">
        <v>190</v>
      </c>
      <c r="E230" s="107">
        <v>20</v>
      </c>
      <c r="F230" s="45">
        <v>0.314</v>
      </c>
      <c r="G230" s="45">
        <v>0.27</v>
      </c>
      <c r="H230" s="45" t="s">
        <v>274</v>
      </c>
      <c r="I230" s="45" t="s">
        <v>57</v>
      </c>
    </row>
    <row r="231" spans="1:9" ht="12.75">
      <c r="A231" s="45">
        <v>123108</v>
      </c>
      <c r="B231" s="99" t="s">
        <v>413</v>
      </c>
      <c r="C231" s="45" t="s">
        <v>28</v>
      </c>
      <c r="D231" s="107" t="s">
        <v>190</v>
      </c>
      <c r="E231" s="107">
        <v>15</v>
      </c>
      <c r="F231" s="45">
        <v>0.246</v>
      </c>
      <c r="G231" s="45">
        <v>0.212</v>
      </c>
      <c r="H231" s="45" t="s">
        <v>274</v>
      </c>
      <c r="I231" s="45" t="s">
        <v>57</v>
      </c>
    </row>
    <row r="232" spans="1:9" ht="12.75">
      <c r="A232" s="45">
        <v>156619</v>
      </c>
      <c r="B232" s="99" t="s">
        <v>415</v>
      </c>
      <c r="C232" s="45" t="s">
        <v>28</v>
      </c>
      <c r="D232" s="107" t="s">
        <v>190</v>
      </c>
      <c r="E232" s="107">
        <v>15</v>
      </c>
      <c r="F232" s="45">
        <v>0.201</v>
      </c>
      <c r="G232" s="45">
        <v>0.172</v>
      </c>
      <c r="H232" s="45" t="s">
        <v>274</v>
      </c>
      <c r="I232" s="45" t="s">
        <v>57</v>
      </c>
    </row>
    <row r="233" spans="1:9" ht="12.75">
      <c r="A233" s="45">
        <v>19055</v>
      </c>
      <c r="B233" s="99" t="s">
        <v>468</v>
      </c>
      <c r="C233" s="45" t="s">
        <v>28</v>
      </c>
      <c r="D233" s="107" t="s">
        <v>190</v>
      </c>
      <c r="E233" s="107">
        <v>15</v>
      </c>
      <c r="F233" s="45">
        <v>0.229</v>
      </c>
      <c r="G233" s="45">
        <v>0.197</v>
      </c>
      <c r="H233" s="45" t="s">
        <v>274</v>
      </c>
      <c r="I233" s="45" t="s">
        <v>57</v>
      </c>
    </row>
    <row r="234" spans="1:9" ht="12.75">
      <c r="A234" s="45">
        <v>18282</v>
      </c>
      <c r="B234" s="99" t="s">
        <v>471</v>
      </c>
      <c r="C234" s="45" t="s">
        <v>33</v>
      </c>
      <c r="D234" s="107" t="s">
        <v>190</v>
      </c>
      <c r="E234" s="107">
        <v>25</v>
      </c>
      <c r="F234" s="45">
        <v>0.395</v>
      </c>
      <c r="G234" s="45">
        <v>0.34</v>
      </c>
      <c r="H234" s="45" t="s">
        <v>330</v>
      </c>
      <c r="I234" s="45" t="s">
        <v>57</v>
      </c>
    </row>
    <row r="235" spans="1:9" ht="12.75">
      <c r="A235" s="45">
        <v>124564</v>
      </c>
      <c r="B235" s="99" t="s">
        <v>331</v>
      </c>
      <c r="C235" s="45" t="s">
        <v>31</v>
      </c>
      <c r="D235" s="107" t="s">
        <v>190</v>
      </c>
      <c r="E235" s="107">
        <v>20</v>
      </c>
      <c r="F235" s="45">
        <v>0.26</v>
      </c>
      <c r="G235" s="45">
        <v>0.224</v>
      </c>
      <c r="H235" s="45" t="s">
        <v>330</v>
      </c>
      <c r="I235" s="45" t="s">
        <v>57</v>
      </c>
    </row>
    <row r="236" spans="1:9" ht="12.75">
      <c r="A236" s="45">
        <v>111666</v>
      </c>
      <c r="B236" s="99" t="s">
        <v>333</v>
      </c>
      <c r="C236" s="45" t="s">
        <v>28</v>
      </c>
      <c r="D236" s="107" t="s">
        <v>190</v>
      </c>
      <c r="E236" s="107">
        <v>15</v>
      </c>
      <c r="F236" s="45">
        <v>0.233</v>
      </c>
      <c r="G236" s="45">
        <v>0.2</v>
      </c>
      <c r="H236" s="45" t="s">
        <v>330</v>
      </c>
      <c r="I236" s="45" t="s">
        <v>57</v>
      </c>
    </row>
    <row r="237" spans="1:9" ht="12.75">
      <c r="A237" s="45">
        <v>111481</v>
      </c>
      <c r="B237" s="99" t="s">
        <v>334</v>
      </c>
      <c r="C237" s="45" t="s">
        <v>28</v>
      </c>
      <c r="D237" s="107" t="s">
        <v>190</v>
      </c>
      <c r="E237" s="107">
        <v>15</v>
      </c>
      <c r="F237" s="45">
        <v>0.237</v>
      </c>
      <c r="G237" s="45">
        <v>0.203</v>
      </c>
      <c r="H237" s="45" t="s">
        <v>330</v>
      </c>
      <c r="I237" s="45" t="s">
        <v>57</v>
      </c>
    </row>
    <row r="238" spans="1:9" ht="12.75">
      <c r="A238" s="46">
        <v>162426</v>
      </c>
      <c r="B238" s="77" t="s">
        <v>472</v>
      </c>
      <c r="C238" s="97" t="s">
        <v>28</v>
      </c>
      <c r="D238" s="48" t="s">
        <v>188</v>
      </c>
      <c r="E238" s="48">
        <v>15</v>
      </c>
      <c r="F238" s="100">
        <v>0.219</v>
      </c>
      <c r="G238" s="47"/>
      <c r="H238" s="98" t="s">
        <v>330</v>
      </c>
      <c r="I238" s="98" t="s">
        <v>57</v>
      </c>
    </row>
    <row r="239" spans="1:9" ht="12.75">
      <c r="A239" s="46"/>
      <c r="B239" s="77"/>
      <c r="C239" s="48"/>
      <c r="D239" s="48"/>
      <c r="E239" s="48"/>
      <c r="F239" s="47"/>
      <c r="G239" s="47"/>
      <c r="H239" s="52"/>
      <c r="I239" s="47"/>
    </row>
    <row r="240" spans="1:9" ht="12.75">
      <c r="A240" s="46"/>
      <c r="B240" s="77"/>
      <c r="C240" s="48"/>
      <c r="D240" s="48"/>
      <c r="E240" s="48"/>
      <c r="F240" s="47"/>
      <c r="G240" s="47"/>
      <c r="H240" s="52"/>
      <c r="I240" s="47"/>
    </row>
    <row r="241" spans="1:9" ht="12.75">
      <c r="A241" s="46"/>
      <c r="B241" s="77"/>
      <c r="C241" s="48"/>
      <c r="D241" s="48"/>
      <c r="E241" s="48"/>
      <c r="F241" s="47"/>
      <c r="G241" s="47"/>
      <c r="H241" s="52"/>
      <c r="I241" s="47"/>
    </row>
    <row r="242" spans="1:9" ht="12.75">
      <c r="A242" s="46"/>
      <c r="B242" s="77"/>
      <c r="C242" s="48"/>
      <c r="D242" s="48"/>
      <c r="E242" s="48"/>
      <c r="F242" s="47"/>
      <c r="G242" s="47"/>
      <c r="H242" s="52"/>
      <c r="I242" s="47"/>
    </row>
    <row r="243" spans="1:9" ht="12.75">
      <c r="A243" s="46"/>
      <c r="B243" s="77"/>
      <c r="C243" s="48"/>
      <c r="D243" s="48"/>
      <c r="E243" s="48"/>
      <c r="F243" s="47"/>
      <c r="G243" s="47"/>
      <c r="H243" s="52"/>
      <c r="I243" s="47"/>
    </row>
    <row r="244" spans="1:9" ht="12.75">
      <c r="A244" s="46"/>
      <c r="B244" s="77"/>
      <c r="C244" s="48"/>
      <c r="D244" s="48"/>
      <c r="E244" s="48"/>
      <c r="F244" s="47"/>
      <c r="G244" s="47"/>
      <c r="H244" s="52"/>
      <c r="I244" s="47"/>
    </row>
    <row r="245" spans="1:9" ht="12.75">
      <c r="A245" s="46"/>
      <c r="B245" s="77"/>
      <c r="C245" s="48"/>
      <c r="D245" s="48"/>
      <c r="E245" s="48"/>
      <c r="F245" s="47"/>
      <c r="G245" s="47"/>
      <c r="H245" s="52"/>
      <c r="I245" s="47"/>
    </row>
    <row r="246" spans="1:9" ht="12.75">
      <c r="A246" s="46"/>
      <c r="B246" s="77"/>
      <c r="C246" s="48"/>
      <c r="D246" s="48"/>
      <c r="E246" s="48"/>
      <c r="F246" s="47"/>
      <c r="G246" s="47"/>
      <c r="H246" s="52"/>
      <c r="I246" s="47"/>
    </row>
    <row r="247" spans="1:9" ht="12.75">
      <c r="A247" s="46"/>
      <c r="B247" s="77"/>
      <c r="C247" s="48"/>
      <c r="D247" s="48"/>
      <c r="E247" s="48"/>
      <c r="F247" s="47"/>
      <c r="G247" s="47"/>
      <c r="H247" s="52"/>
      <c r="I247" s="47"/>
    </row>
    <row r="248" spans="1:9" ht="12.75">
      <c r="A248" s="46"/>
      <c r="B248" s="77"/>
      <c r="C248" s="48"/>
      <c r="D248" s="48"/>
      <c r="E248" s="48"/>
      <c r="F248" s="47"/>
      <c r="G248" s="47"/>
      <c r="H248" s="52"/>
      <c r="I248" s="47"/>
    </row>
    <row r="249" spans="1:9" ht="12.75">
      <c r="A249" s="46"/>
      <c r="B249" s="77"/>
      <c r="C249" s="48"/>
      <c r="D249" s="48"/>
      <c r="E249" s="48"/>
      <c r="F249" s="47"/>
      <c r="G249" s="47"/>
      <c r="H249" s="52"/>
      <c r="I249" s="47"/>
    </row>
    <row r="250" spans="1:9" ht="12.75">
      <c r="A250" s="46"/>
      <c r="B250" s="77"/>
      <c r="C250" s="48"/>
      <c r="D250" s="48"/>
      <c r="E250" s="48"/>
      <c r="F250" s="47"/>
      <c r="G250" s="47"/>
      <c r="H250" s="52"/>
      <c r="I250" s="47"/>
    </row>
    <row r="251" spans="1:9" ht="12.75">
      <c r="A251" s="46"/>
      <c r="B251" s="77"/>
      <c r="C251" s="48"/>
      <c r="D251" s="48"/>
      <c r="E251" s="48"/>
      <c r="F251" s="47"/>
      <c r="G251" s="47"/>
      <c r="H251" s="52"/>
      <c r="I251" s="47"/>
    </row>
    <row r="252" spans="1:9" ht="12.75">
      <c r="A252" s="46"/>
      <c r="B252" s="77"/>
      <c r="C252" s="48"/>
      <c r="D252" s="48"/>
      <c r="E252" s="48"/>
      <c r="F252" s="47"/>
      <c r="G252" s="47"/>
      <c r="H252" s="52"/>
      <c r="I252" s="47"/>
    </row>
    <row r="253" spans="1:9" ht="12.75">
      <c r="A253" s="46"/>
      <c r="B253" s="77"/>
      <c r="C253" s="48"/>
      <c r="D253" s="48"/>
      <c r="E253" s="48"/>
      <c r="F253" s="47"/>
      <c r="G253" s="47"/>
      <c r="H253" s="52"/>
      <c r="I253" s="47"/>
    </row>
    <row r="254" spans="1:9" ht="12.75">
      <c r="A254" s="46"/>
      <c r="B254" s="77"/>
      <c r="C254" s="48"/>
      <c r="D254" s="48"/>
      <c r="E254" s="48"/>
      <c r="F254" s="47"/>
      <c r="G254" s="47"/>
      <c r="H254" s="52"/>
      <c r="I254" s="47"/>
    </row>
    <row r="255" spans="1:9" ht="12.75">
      <c r="A255" s="46"/>
      <c r="B255" s="77"/>
      <c r="C255" s="48"/>
      <c r="D255" s="48"/>
      <c r="E255" s="48"/>
      <c r="F255" s="47"/>
      <c r="G255" s="47"/>
      <c r="H255" s="52"/>
      <c r="I255" s="47"/>
    </row>
    <row r="256" spans="1:9" ht="12.75">
      <c r="A256" s="46"/>
      <c r="B256" s="77"/>
      <c r="C256" s="48"/>
      <c r="D256" s="48"/>
      <c r="E256" s="48"/>
      <c r="F256" s="47"/>
      <c r="G256" s="47"/>
      <c r="H256" s="52"/>
      <c r="I256" s="47"/>
    </row>
    <row r="257" spans="1:9" ht="12.75">
      <c r="A257" s="46"/>
      <c r="B257" s="77"/>
      <c r="C257" s="48"/>
      <c r="D257" s="48"/>
      <c r="E257" s="48"/>
      <c r="F257" s="47"/>
      <c r="G257" s="47"/>
      <c r="H257" s="52"/>
      <c r="I257" s="47"/>
    </row>
    <row r="258" spans="1:9" ht="12.75">
      <c r="A258" s="46"/>
      <c r="B258" s="77"/>
      <c r="C258" s="48"/>
      <c r="D258" s="48"/>
      <c r="E258" s="48"/>
      <c r="F258" s="47"/>
      <c r="G258" s="47"/>
      <c r="H258" s="52"/>
      <c r="I258" s="47"/>
    </row>
    <row r="259" spans="1:9" ht="12.75">
      <c r="A259" s="46"/>
      <c r="B259" s="77"/>
      <c r="C259" s="48"/>
      <c r="D259" s="48"/>
      <c r="E259" s="48"/>
      <c r="F259" s="47"/>
      <c r="G259" s="47"/>
      <c r="H259" s="52"/>
      <c r="I259" s="47"/>
    </row>
    <row r="260" spans="1:9" ht="12.75">
      <c r="A260" s="46"/>
      <c r="B260" s="77"/>
      <c r="C260" s="48"/>
      <c r="D260" s="48"/>
      <c r="E260" s="48"/>
      <c r="F260" s="47"/>
      <c r="G260" s="47"/>
      <c r="H260" s="52"/>
      <c r="I260" s="47"/>
    </row>
    <row r="261" spans="1:9" ht="12.75">
      <c r="A261" s="46"/>
      <c r="B261" s="77"/>
      <c r="C261" s="48"/>
      <c r="D261" s="48"/>
      <c r="E261" s="48"/>
      <c r="F261" s="47"/>
      <c r="G261" s="47"/>
      <c r="H261" s="52"/>
      <c r="I261" s="47"/>
    </row>
    <row r="262" spans="1:9" ht="12.75">
      <c r="A262" s="46"/>
      <c r="B262" s="77"/>
      <c r="C262" s="48"/>
      <c r="D262" s="48"/>
      <c r="E262" s="48"/>
      <c r="F262" s="47"/>
      <c r="G262" s="47"/>
      <c r="H262" s="52"/>
      <c r="I262" s="47"/>
    </row>
    <row r="263" spans="1:9" ht="12.75">
      <c r="A263" s="46"/>
      <c r="B263" s="77"/>
      <c r="C263" s="48"/>
      <c r="D263" s="48"/>
      <c r="E263" s="48"/>
      <c r="F263" s="47"/>
      <c r="G263" s="47"/>
      <c r="H263" s="52"/>
      <c r="I263" s="47"/>
    </row>
    <row r="264" spans="1:9" ht="12.75">
      <c r="A264" s="46"/>
      <c r="B264" s="77"/>
      <c r="C264" s="48"/>
      <c r="D264" s="48"/>
      <c r="E264" s="48"/>
      <c r="F264" s="47"/>
      <c r="G264" s="47"/>
      <c r="H264" s="52"/>
      <c r="I264" s="47"/>
    </row>
    <row r="265" spans="1:9" ht="12.75">
      <c r="A265" s="46"/>
      <c r="B265" s="77"/>
      <c r="C265" s="48"/>
      <c r="D265" s="48"/>
      <c r="E265" s="48"/>
      <c r="F265" s="47"/>
      <c r="G265" s="47"/>
      <c r="H265" s="52"/>
      <c r="I265" s="47"/>
    </row>
    <row r="266" spans="1:9" ht="12.75">
      <c r="A266" s="46"/>
      <c r="B266" s="77"/>
      <c r="C266" s="48"/>
      <c r="D266" s="48"/>
      <c r="E266" s="48"/>
      <c r="F266" s="47"/>
      <c r="G266" s="47"/>
      <c r="H266" s="52"/>
      <c r="I266" s="47"/>
    </row>
    <row r="267" spans="1:9" ht="12.75">
      <c r="A267" s="46"/>
      <c r="B267" s="77"/>
      <c r="C267" s="48"/>
      <c r="D267" s="48"/>
      <c r="E267" s="48"/>
      <c r="F267" s="47"/>
      <c r="G267" s="47"/>
      <c r="H267" s="52"/>
      <c r="I267" s="47"/>
    </row>
    <row r="268" spans="1:9" ht="12.75">
      <c r="A268" s="46"/>
      <c r="B268" s="77"/>
      <c r="C268" s="48"/>
      <c r="D268" s="48"/>
      <c r="E268" s="48"/>
      <c r="F268" s="47"/>
      <c r="G268" s="47"/>
      <c r="H268" s="52"/>
      <c r="I268" s="47"/>
    </row>
    <row r="269" spans="1:9" ht="12.75">
      <c r="A269" s="46"/>
      <c r="B269" s="77"/>
      <c r="C269" s="48"/>
      <c r="D269" s="48"/>
      <c r="E269" s="48"/>
      <c r="F269" s="47"/>
      <c r="G269" s="47"/>
      <c r="H269" s="52"/>
      <c r="I269" s="47"/>
    </row>
    <row r="270" spans="1:9" ht="12.75">
      <c r="A270" s="46"/>
      <c r="B270" s="77"/>
      <c r="C270" s="48"/>
      <c r="D270" s="48"/>
      <c r="E270" s="48"/>
      <c r="F270" s="47"/>
      <c r="G270" s="47"/>
      <c r="H270" s="52"/>
      <c r="I270" s="47"/>
    </row>
    <row r="271" spans="1:9" ht="12.75">
      <c r="A271" s="46"/>
      <c r="B271" s="77"/>
      <c r="C271" s="48"/>
      <c r="D271" s="48"/>
      <c r="E271" s="48"/>
      <c r="F271" s="47"/>
      <c r="G271" s="47"/>
      <c r="H271" s="52"/>
      <c r="I271" s="47"/>
    </row>
    <row r="272" spans="1:9" ht="12.75">
      <c r="A272" s="46"/>
      <c r="B272" s="77"/>
      <c r="C272" s="48"/>
      <c r="D272" s="48"/>
      <c r="E272" s="48"/>
      <c r="F272" s="47"/>
      <c r="G272" s="47"/>
      <c r="H272" s="52"/>
      <c r="I272" s="47"/>
    </row>
    <row r="273" spans="1:9" ht="12.75">
      <c r="A273" s="46"/>
      <c r="B273" s="77"/>
      <c r="C273" s="48"/>
      <c r="D273" s="48"/>
      <c r="E273" s="48"/>
      <c r="F273" s="47"/>
      <c r="G273" s="47"/>
      <c r="H273" s="52"/>
      <c r="I273" s="47"/>
    </row>
    <row r="274" spans="1:9" ht="12.75">
      <c r="A274" s="46"/>
      <c r="B274" s="77"/>
      <c r="C274" s="48"/>
      <c r="D274" s="48"/>
      <c r="E274" s="48"/>
      <c r="F274" s="47"/>
      <c r="G274" s="47"/>
      <c r="H274" s="52"/>
      <c r="I274" s="47"/>
    </row>
    <row r="275" spans="1:9" ht="12.75">
      <c r="A275" s="46"/>
      <c r="B275" s="77"/>
      <c r="C275" s="48"/>
      <c r="D275" s="48"/>
      <c r="E275" s="48"/>
      <c r="F275" s="47"/>
      <c r="G275" s="47"/>
      <c r="H275" s="52"/>
      <c r="I275" s="47"/>
    </row>
    <row r="276" spans="1:9" ht="12.75">
      <c r="A276" s="46"/>
      <c r="B276" s="77"/>
      <c r="C276" s="48"/>
      <c r="D276" s="48"/>
      <c r="E276" s="48"/>
      <c r="F276" s="47"/>
      <c r="G276" s="47"/>
      <c r="H276" s="52"/>
      <c r="I276" s="47"/>
    </row>
    <row r="277" spans="1:9" ht="12.75">
      <c r="A277" s="46"/>
      <c r="B277" s="77"/>
      <c r="C277" s="48"/>
      <c r="D277" s="48"/>
      <c r="E277" s="48"/>
      <c r="F277" s="47"/>
      <c r="G277" s="47"/>
      <c r="H277" s="52"/>
      <c r="I277" s="47"/>
    </row>
    <row r="278" spans="1:9" ht="12.75">
      <c r="A278" s="46"/>
      <c r="B278" s="77"/>
      <c r="C278" s="48"/>
      <c r="D278" s="48"/>
      <c r="E278" s="48"/>
      <c r="F278" s="47"/>
      <c r="G278" s="47"/>
      <c r="H278" s="52"/>
      <c r="I278" s="47"/>
    </row>
    <row r="279" spans="1:9" ht="12.75">
      <c r="A279" s="46"/>
      <c r="B279" s="77"/>
      <c r="C279" s="48"/>
      <c r="D279" s="48"/>
      <c r="E279" s="48"/>
      <c r="F279" s="47"/>
      <c r="G279" s="47"/>
      <c r="H279" s="52"/>
      <c r="I279" s="47"/>
    </row>
    <row r="280" spans="1:9" ht="12.75">
      <c r="A280" s="46"/>
      <c r="B280" s="77"/>
      <c r="C280" s="48"/>
      <c r="D280" s="48"/>
      <c r="E280" s="48"/>
      <c r="F280" s="47"/>
      <c r="G280" s="47"/>
      <c r="H280" s="52"/>
      <c r="I280" s="47"/>
    </row>
    <row r="281" spans="1:9" ht="12.75">
      <c r="A281" s="46"/>
      <c r="B281" s="77"/>
      <c r="C281" s="48"/>
      <c r="D281" s="48"/>
      <c r="E281" s="48"/>
      <c r="F281" s="47"/>
      <c r="G281" s="47"/>
      <c r="H281" s="52"/>
      <c r="I281" s="47"/>
    </row>
    <row r="282" spans="1:9" ht="12.75">
      <c r="A282" s="46"/>
      <c r="B282" s="77"/>
      <c r="C282" s="48"/>
      <c r="D282" s="48"/>
      <c r="E282" s="48"/>
      <c r="F282" s="47"/>
      <c r="G282" s="47"/>
      <c r="H282" s="52"/>
      <c r="I282" s="47"/>
    </row>
    <row r="283" spans="1:9" ht="12.75">
      <c r="A283" s="46"/>
      <c r="B283" s="77"/>
      <c r="C283" s="48"/>
      <c r="D283" s="48"/>
      <c r="E283" s="48"/>
      <c r="F283" s="47"/>
      <c r="G283" s="47"/>
      <c r="H283" s="52"/>
      <c r="I283" s="47"/>
    </row>
    <row r="284" spans="1:9" ht="12.75">
      <c r="A284" s="46"/>
      <c r="B284" s="77"/>
      <c r="C284" s="48"/>
      <c r="D284" s="48"/>
      <c r="E284" s="48"/>
      <c r="F284" s="47"/>
      <c r="G284" s="47"/>
      <c r="H284" s="52"/>
      <c r="I284" s="47"/>
    </row>
    <row r="285" spans="1:9" ht="12.75">
      <c r="A285" s="46"/>
      <c r="B285" s="77"/>
      <c r="C285" s="48"/>
      <c r="D285" s="48"/>
      <c r="E285" s="48"/>
      <c r="F285" s="47"/>
      <c r="G285" s="47"/>
      <c r="H285" s="52"/>
      <c r="I285" s="47"/>
    </row>
    <row r="286" spans="1:9" ht="12.75">
      <c r="A286" s="46"/>
      <c r="B286" s="77"/>
      <c r="C286" s="48"/>
      <c r="D286" s="48"/>
      <c r="E286" s="48"/>
      <c r="F286" s="47"/>
      <c r="G286" s="47"/>
      <c r="H286" s="52"/>
      <c r="I286" s="47"/>
    </row>
    <row r="287" spans="1:9" ht="12.75">
      <c r="A287" s="46"/>
      <c r="B287" s="77"/>
      <c r="C287" s="48"/>
      <c r="D287" s="48"/>
      <c r="E287" s="48"/>
      <c r="F287" s="47"/>
      <c r="G287" s="47"/>
      <c r="H287" s="52"/>
      <c r="I287" s="47"/>
    </row>
    <row r="288" spans="1:9" ht="12.75">
      <c r="A288" s="46"/>
      <c r="B288" s="77"/>
      <c r="C288" s="48"/>
      <c r="D288" s="48"/>
      <c r="E288" s="48"/>
      <c r="F288" s="47"/>
      <c r="G288" s="47"/>
      <c r="H288" s="52"/>
      <c r="I288" s="47"/>
    </row>
    <row r="289" spans="1:9" ht="12.75">
      <c r="A289" s="46"/>
      <c r="B289" s="77"/>
      <c r="C289" s="48"/>
      <c r="D289" s="48"/>
      <c r="E289" s="48"/>
      <c r="F289" s="47"/>
      <c r="G289" s="47"/>
      <c r="H289" s="52"/>
      <c r="I289" s="47"/>
    </row>
    <row r="290" spans="1:9" ht="12.75">
      <c r="A290" s="46"/>
      <c r="B290" s="77"/>
      <c r="C290" s="48"/>
      <c r="D290" s="48"/>
      <c r="E290" s="48"/>
      <c r="F290" s="47"/>
      <c r="G290" s="47"/>
      <c r="H290" s="52"/>
      <c r="I290" s="47"/>
    </row>
    <row r="291" spans="1:9" ht="12.75">
      <c r="A291" s="46"/>
      <c r="B291" s="77"/>
      <c r="C291" s="48"/>
      <c r="D291" s="48"/>
      <c r="E291" s="48"/>
      <c r="F291" s="47"/>
      <c r="G291" s="47"/>
      <c r="H291" s="52"/>
      <c r="I291" s="47"/>
    </row>
    <row r="292" spans="1:9" ht="12.75">
      <c r="A292" s="46"/>
      <c r="B292" s="77"/>
      <c r="C292" s="48"/>
      <c r="D292" s="48"/>
      <c r="E292" s="48"/>
      <c r="F292" s="47"/>
      <c r="G292" s="47"/>
      <c r="H292" s="52"/>
      <c r="I292" s="47"/>
    </row>
    <row r="293" spans="1:9" ht="12.75">
      <c r="A293" s="46"/>
      <c r="B293" s="77"/>
      <c r="C293" s="48"/>
      <c r="D293" s="48"/>
      <c r="E293" s="48"/>
      <c r="F293" s="47"/>
      <c r="G293" s="47"/>
      <c r="H293" s="52"/>
      <c r="I293" s="47"/>
    </row>
    <row r="294" spans="1:9" ht="12.75">
      <c r="A294" s="46"/>
      <c r="B294" s="77"/>
      <c r="C294" s="48"/>
      <c r="D294" s="48"/>
      <c r="E294" s="48"/>
      <c r="F294" s="47"/>
      <c r="G294" s="47"/>
      <c r="H294" s="52"/>
      <c r="I294" s="47"/>
    </row>
    <row r="295" spans="1:9" ht="12.75">
      <c r="A295" s="46"/>
      <c r="B295" s="77"/>
      <c r="C295" s="48"/>
      <c r="D295" s="48"/>
      <c r="E295" s="48"/>
      <c r="F295" s="47"/>
      <c r="G295" s="47"/>
      <c r="H295" s="52"/>
      <c r="I295" s="47"/>
    </row>
    <row r="296" spans="1:9" ht="12.75">
      <c r="A296" s="46"/>
      <c r="B296" s="77"/>
      <c r="C296" s="48"/>
      <c r="D296" s="48"/>
      <c r="E296" s="48"/>
      <c r="F296" s="47"/>
      <c r="G296" s="47"/>
      <c r="H296" s="52"/>
      <c r="I296" s="47"/>
    </row>
    <row r="297" spans="1:9" ht="12.75">
      <c r="A297" s="46"/>
      <c r="B297" s="77"/>
      <c r="C297" s="48"/>
      <c r="D297" s="48"/>
      <c r="E297" s="48"/>
      <c r="F297" s="47"/>
      <c r="G297" s="47"/>
      <c r="H297" s="52"/>
      <c r="I297" s="47"/>
    </row>
    <row r="298" spans="1:9" ht="12.75">
      <c r="A298" s="46"/>
      <c r="B298" s="77"/>
      <c r="C298" s="48"/>
      <c r="D298" s="48"/>
      <c r="E298" s="48"/>
      <c r="F298" s="47"/>
      <c r="G298" s="47"/>
      <c r="H298" s="52"/>
      <c r="I298" s="47"/>
    </row>
    <row r="299" spans="1:9" ht="12.75">
      <c r="A299" s="46"/>
      <c r="B299" s="77"/>
      <c r="C299" s="48"/>
      <c r="D299" s="48"/>
      <c r="E299" s="48"/>
      <c r="F299" s="47"/>
      <c r="G299" s="47"/>
      <c r="H299" s="52"/>
      <c r="I299" s="47"/>
    </row>
    <row r="300" spans="1:9" ht="12.75">
      <c r="A300" s="46"/>
      <c r="B300" s="77"/>
      <c r="C300" s="48"/>
      <c r="D300" s="48"/>
      <c r="E300" s="48"/>
      <c r="F300" s="47"/>
      <c r="G300" s="47"/>
      <c r="H300" s="52"/>
      <c r="I300" s="47"/>
    </row>
    <row r="301" spans="1:9" ht="12.75">
      <c r="A301" s="46"/>
      <c r="B301" s="77"/>
      <c r="C301" s="48"/>
      <c r="D301" s="48"/>
      <c r="E301" s="48"/>
      <c r="F301" s="47"/>
      <c r="G301" s="47"/>
      <c r="H301" s="52"/>
      <c r="I301" s="47"/>
    </row>
    <row r="302" spans="1:9" ht="12.75">
      <c r="A302" s="46"/>
      <c r="B302" s="77"/>
      <c r="C302" s="48"/>
      <c r="D302" s="48"/>
      <c r="E302" s="48"/>
      <c r="F302" s="47"/>
      <c r="G302" s="47"/>
      <c r="H302" s="52"/>
      <c r="I302" s="47"/>
    </row>
    <row r="303" spans="1:9" ht="12.75">
      <c r="A303" s="46"/>
      <c r="B303" s="77"/>
      <c r="C303" s="48"/>
      <c r="D303" s="48"/>
      <c r="E303" s="48"/>
      <c r="F303" s="47"/>
      <c r="G303" s="47"/>
      <c r="H303" s="52"/>
      <c r="I303" s="47"/>
    </row>
    <row r="304" spans="1:9" ht="12.75">
      <c r="A304" s="46"/>
      <c r="B304" s="77"/>
      <c r="C304" s="48"/>
      <c r="D304" s="48"/>
      <c r="E304" s="48"/>
      <c r="F304" s="47"/>
      <c r="G304" s="47"/>
      <c r="H304" s="52"/>
      <c r="I304" s="47"/>
    </row>
    <row r="305" spans="1:9" ht="12.75">
      <c r="A305" s="46"/>
      <c r="B305" s="77"/>
      <c r="C305" s="48"/>
      <c r="D305" s="48"/>
      <c r="E305" s="48"/>
      <c r="F305" s="47"/>
      <c r="G305" s="47"/>
      <c r="H305" s="52"/>
      <c r="I305" s="47"/>
    </row>
    <row r="306" spans="1:9" ht="12.75">
      <c r="A306" s="46"/>
      <c r="B306" s="77"/>
      <c r="C306" s="48"/>
      <c r="D306" s="48"/>
      <c r="E306" s="48"/>
      <c r="F306" s="47"/>
      <c r="G306" s="47"/>
      <c r="H306" s="52"/>
      <c r="I306" s="47"/>
    </row>
    <row r="307" spans="1:9" ht="12.75">
      <c r="A307" s="46"/>
      <c r="B307" s="77"/>
      <c r="C307" s="48"/>
      <c r="D307" s="48"/>
      <c r="E307" s="48"/>
      <c r="F307" s="47"/>
      <c r="G307" s="47"/>
      <c r="H307" s="52"/>
      <c r="I307" s="47"/>
    </row>
    <row r="308" spans="1:9" ht="12.75">
      <c r="A308" s="46"/>
      <c r="B308" s="77"/>
      <c r="C308" s="48"/>
      <c r="D308" s="48"/>
      <c r="E308" s="48"/>
      <c r="F308" s="47"/>
      <c r="G308" s="47"/>
      <c r="H308" s="52"/>
      <c r="I308" s="47"/>
    </row>
    <row r="309" spans="1:9" ht="12.75">
      <c r="A309" s="46"/>
      <c r="B309" s="77"/>
      <c r="C309" s="48"/>
      <c r="D309" s="48"/>
      <c r="E309" s="48"/>
      <c r="F309" s="47"/>
      <c r="G309" s="47"/>
      <c r="H309" s="52"/>
      <c r="I309" s="47"/>
    </row>
    <row r="310" spans="1:9" ht="12.75">
      <c r="A310" s="46"/>
      <c r="B310" s="77"/>
      <c r="C310" s="48"/>
      <c r="D310" s="48"/>
      <c r="E310" s="48"/>
      <c r="F310" s="47"/>
      <c r="G310" s="47"/>
      <c r="H310" s="52"/>
      <c r="I310" s="47"/>
    </row>
    <row r="311" spans="1:9" ht="12.75">
      <c r="A311" s="46"/>
      <c r="B311" s="77"/>
      <c r="C311" s="48"/>
      <c r="D311" s="48"/>
      <c r="E311" s="48"/>
      <c r="F311" s="47"/>
      <c r="G311" s="47"/>
      <c r="H311" s="52"/>
      <c r="I311" s="47"/>
    </row>
    <row r="312" spans="1:9" ht="12.75">
      <c r="A312" s="46"/>
      <c r="B312" s="77"/>
      <c r="C312" s="48"/>
      <c r="D312" s="48"/>
      <c r="E312" s="48"/>
      <c r="F312" s="47"/>
      <c r="G312" s="47"/>
      <c r="H312" s="52"/>
      <c r="I312" s="47"/>
    </row>
    <row r="313" spans="1:9" ht="12.75">
      <c r="A313" s="46"/>
      <c r="B313" s="77"/>
      <c r="C313" s="48"/>
      <c r="D313" s="48"/>
      <c r="E313" s="48"/>
      <c r="F313" s="47"/>
      <c r="G313" s="47"/>
      <c r="H313" s="52"/>
      <c r="I313" s="47"/>
    </row>
    <row r="314" spans="1:9" ht="12.75">
      <c r="A314" s="46"/>
      <c r="B314" s="77"/>
      <c r="C314" s="48"/>
      <c r="D314" s="48"/>
      <c r="E314" s="48"/>
      <c r="F314" s="47"/>
      <c r="G314" s="47"/>
      <c r="H314" s="52"/>
      <c r="I314" s="47"/>
    </row>
    <row r="315" spans="1:9" ht="12.75">
      <c r="A315" s="46"/>
      <c r="B315" s="77"/>
      <c r="C315" s="48"/>
      <c r="D315" s="48"/>
      <c r="E315" s="48"/>
      <c r="F315" s="47"/>
      <c r="G315" s="47"/>
      <c r="H315" s="52"/>
      <c r="I315" s="47"/>
    </row>
    <row r="316" spans="1:9" ht="12.75">
      <c r="A316" s="46"/>
      <c r="B316" s="77"/>
      <c r="C316" s="48"/>
      <c r="D316" s="48"/>
      <c r="E316" s="48"/>
      <c r="F316" s="47"/>
      <c r="G316" s="47"/>
      <c r="H316" s="52"/>
      <c r="I316" s="47"/>
    </row>
    <row r="317" spans="1:9" ht="12.75">
      <c r="A317" s="46"/>
      <c r="B317" s="77"/>
      <c r="C317" s="48"/>
      <c r="D317" s="48"/>
      <c r="E317" s="48"/>
      <c r="F317" s="47"/>
      <c r="G317" s="47"/>
      <c r="H317" s="52"/>
      <c r="I317" s="47"/>
    </row>
    <row r="318" spans="1:9" ht="12.75">
      <c r="A318" s="46"/>
      <c r="B318" s="77"/>
      <c r="C318" s="48"/>
      <c r="D318" s="48"/>
      <c r="E318" s="48"/>
      <c r="F318" s="47"/>
      <c r="G318" s="47"/>
      <c r="H318" s="52"/>
      <c r="I318" s="47"/>
    </row>
    <row r="319" spans="1:9" ht="12.75">
      <c r="A319" s="46"/>
      <c r="B319" s="77"/>
      <c r="C319" s="48"/>
      <c r="D319" s="48"/>
      <c r="E319" s="48"/>
      <c r="F319" s="47"/>
      <c r="G319" s="47"/>
      <c r="H319" s="52"/>
      <c r="I319" s="47"/>
    </row>
    <row r="320" spans="1:9" ht="12.75">
      <c r="A320" s="46"/>
      <c r="B320" s="77"/>
      <c r="C320" s="48"/>
      <c r="D320" s="48"/>
      <c r="E320" s="48"/>
      <c r="F320" s="47"/>
      <c r="G320" s="47"/>
      <c r="H320" s="52"/>
      <c r="I320" s="47"/>
    </row>
    <row r="321" spans="1:9" ht="12.75">
      <c r="A321" s="46"/>
      <c r="B321" s="77"/>
      <c r="C321" s="48"/>
      <c r="D321" s="48"/>
      <c r="E321" s="48"/>
      <c r="F321" s="47"/>
      <c r="G321" s="47"/>
      <c r="H321" s="52"/>
      <c r="I321" s="47"/>
    </row>
    <row r="322" spans="1:9" ht="12.75">
      <c r="A322" s="46"/>
      <c r="B322" s="77"/>
      <c r="C322" s="48"/>
      <c r="D322" s="48"/>
      <c r="E322" s="48"/>
      <c r="F322" s="47"/>
      <c r="G322" s="47"/>
      <c r="H322" s="52"/>
      <c r="I322" s="47"/>
    </row>
    <row r="323" spans="1:9" ht="12.75">
      <c r="A323" s="46"/>
      <c r="B323" s="77"/>
      <c r="C323" s="48"/>
      <c r="D323" s="48"/>
      <c r="E323" s="48"/>
      <c r="F323" s="47"/>
      <c r="G323" s="47"/>
      <c r="H323" s="52"/>
      <c r="I323" s="47"/>
    </row>
    <row r="324" spans="1:9" ht="12.75">
      <c r="A324" s="46"/>
      <c r="B324" s="77"/>
      <c r="C324" s="48"/>
      <c r="D324" s="48"/>
      <c r="E324" s="48"/>
      <c r="F324" s="47"/>
      <c r="G324" s="47"/>
      <c r="H324" s="52"/>
      <c r="I324" s="47"/>
    </row>
    <row r="325" spans="1:9" ht="12.75">
      <c r="A325" s="46"/>
      <c r="B325" s="77"/>
      <c r="C325" s="48"/>
      <c r="D325" s="48"/>
      <c r="E325" s="48"/>
      <c r="F325" s="47"/>
      <c r="G325" s="47"/>
      <c r="H325" s="52"/>
      <c r="I325" s="47"/>
    </row>
    <row r="326" spans="1:9" ht="12.75">
      <c r="A326" s="46"/>
      <c r="B326" s="77"/>
      <c r="C326" s="48"/>
      <c r="D326" s="48"/>
      <c r="E326" s="48"/>
      <c r="F326" s="47"/>
      <c r="G326" s="47"/>
      <c r="H326" s="52"/>
      <c r="I326" s="47"/>
    </row>
    <row r="327" spans="1:9" ht="12.75">
      <c r="A327" s="46"/>
      <c r="B327" s="77"/>
      <c r="C327" s="48"/>
      <c r="D327" s="48"/>
      <c r="E327" s="48"/>
      <c r="F327" s="47"/>
      <c r="G327" s="47"/>
      <c r="H327" s="52"/>
      <c r="I327" s="47"/>
    </row>
    <row r="328" spans="1:9" ht="12.75">
      <c r="A328" s="46"/>
      <c r="B328" s="77"/>
      <c r="C328" s="48"/>
      <c r="D328" s="48"/>
      <c r="E328" s="48"/>
      <c r="F328" s="47"/>
      <c r="G328" s="47"/>
      <c r="H328" s="52"/>
      <c r="I328" s="47"/>
    </row>
    <row r="329" spans="1:9" ht="12.75">
      <c r="A329" s="46"/>
      <c r="B329" s="77"/>
      <c r="C329" s="48"/>
      <c r="D329" s="48"/>
      <c r="E329" s="48"/>
      <c r="F329" s="47"/>
      <c r="G329" s="47"/>
      <c r="H329" s="52"/>
      <c r="I329" s="47"/>
    </row>
    <row r="330" spans="1:9" ht="12.75">
      <c r="A330" s="46"/>
      <c r="B330" s="77"/>
      <c r="C330" s="48"/>
      <c r="D330" s="48"/>
      <c r="E330" s="48"/>
      <c r="F330" s="47"/>
      <c r="G330" s="47"/>
      <c r="H330" s="52"/>
      <c r="I330" s="47"/>
    </row>
    <row r="331" spans="1:9" ht="12.75">
      <c r="A331" s="46"/>
      <c r="B331" s="77"/>
      <c r="C331" s="48"/>
      <c r="D331" s="48"/>
      <c r="E331" s="48"/>
      <c r="F331" s="47"/>
      <c r="G331" s="47"/>
      <c r="H331" s="52"/>
      <c r="I331" s="47"/>
    </row>
    <row r="332" spans="1:9" ht="12.75">
      <c r="A332" s="46"/>
      <c r="B332" s="77"/>
      <c r="C332" s="48"/>
      <c r="D332" s="48"/>
      <c r="E332" s="48"/>
      <c r="F332" s="47"/>
      <c r="G332" s="47"/>
      <c r="H332" s="52"/>
      <c r="I332" s="47"/>
    </row>
    <row r="333" spans="1:9" ht="12.75">
      <c r="A333" s="46"/>
      <c r="B333" s="77"/>
      <c r="C333" s="48"/>
      <c r="D333" s="48"/>
      <c r="E333" s="48"/>
      <c r="F333" s="47"/>
      <c r="G333" s="47"/>
      <c r="H333" s="52"/>
      <c r="I333" s="47"/>
    </row>
    <row r="334" spans="1:9" ht="12.75">
      <c r="A334" s="46"/>
      <c r="B334" s="77"/>
      <c r="C334" s="48"/>
      <c r="D334" s="48"/>
      <c r="E334" s="48"/>
      <c r="F334" s="47"/>
      <c r="G334" s="47"/>
      <c r="H334" s="52"/>
      <c r="I334" s="47"/>
    </row>
    <row r="335" spans="1:9" ht="12.75">
      <c r="A335" s="46"/>
      <c r="B335" s="77"/>
      <c r="C335" s="48"/>
      <c r="D335" s="48"/>
      <c r="E335" s="48"/>
      <c r="F335" s="47"/>
      <c r="G335" s="47"/>
      <c r="H335" s="52"/>
      <c r="I335" s="47"/>
    </row>
    <row r="336" spans="1:9" ht="12.75">
      <c r="A336" s="46"/>
      <c r="B336" s="77"/>
      <c r="C336" s="48"/>
      <c r="D336" s="48"/>
      <c r="E336" s="48"/>
      <c r="F336" s="47"/>
      <c r="G336" s="47"/>
      <c r="H336" s="52"/>
      <c r="I336" s="47"/>
    </row>
    <row r="337" spans="1:9" ht="12.75">
      <c r="A337" s="46"/>
      <c r="B337" s="77"/>
      <c r="C337" s="48"/>
      <c r="D337" s="48"/>
      <c r="E337" s="48"/>
      <c r="F337" s="47"/>
      <c r="G337" s="47"/>
      <c r="H337" s="52"/>
      <c r="I337" s="47"/>
    </row>
    <row r="338" spans="1:9" ht="12.75">
      <c r="A338" s="46"/>
      <c r="B338" s="77"/>
      <c r="C338" s="48"/>
      <c r="D338" s="48"/>
      <c r="E338" s="48"/>
      <c r="F338" s="47"/>
      <c r="G338" s="47"/>
      <c r="H338" s="52"/>
      <c r="I338" s="47"/>
    </row>
    <row r="339" spans="1:9" ht="12.75">
      <c r="A339" s="46"/>
      <c r="B339" s="77"/>
      <c r="C339" s="48"/>
      <c r="D339" s="48"/>
      <c r="E339" s="48"/>
      <c r="F339" s="47"/>
      <c r="G339" s="47"/>
      <c r="H339" s="52"/>
      <c r="I339" s="47"/>
    </row>
    <row r="340" spans="1:9" ht="12.75">
      <c r="A340" s="46"/>
      <c r="B340" s="77"/>
      <c r="C340" s="48"/>
      <c r="D340" s="48"/>
      <c r="E340" s="48"/>
      <c r="F340" s="47"/>
      <c r="G340" s="47"/>
      <c r="H340" s="52"/>
      <c r="I340" s="47"/>
    </row>
    <row r="341" spans="1:9" ht="12.75">
      <c r="A341" s="46"/>
      <c r="B341" s="77"/>
      <c r="C341" s="48"/>
      <c r="D341" s="48"/>
      <c r="E341" s="48"/>
      <c r="F341" s="47"/>
      <c r="G341" s="47"/>
      <c r="H341" s="52"/>
      <c r="I341" s="47"/>
    </row>
    <row r="342" spans="1:9" ht="12.75">
      <c r="A342" s="46"/>
      <c r="B342" s="77"/>
      <c r="C342" s="48"/>
      <c r="D342" s="48"/>
      <c r="E342" s="48"/>
      <c r="F342" s="47"/>
      <c r="G342" s="47"/>
      <c r="H342" s="52"/>
      <c r="I342" s="47"/>
    </row>
    <row r="343" spans="1:9" ht="12.75">
      <c r="A343" s="46"/>
      <c r="B343" s="77"/>
      <c r="C343" s="48"/>
      <c r="D343" s="48"/>
      <c r="E343" s="48"/>
      <c r="F343" s="47"/>
      <c r="G343" s="47"/>
      <c r="H343" s="52"/>
      <c r="I343" s="47"/>
    </row>
    <row r="344" spans="1:9" ht="12.75">
      <c r="A344" s="46"/>
      <c r="B344" s="77"/>
      <c r="C344" s="48"/>
      <c r="D344" s="48"/>
      <c r="E344" s="48"/>
      <c r="F344" s="47"/>
      <c r="G344" s="47"/>
      <c r="H344" s="52"/>
      <c r="I344" s="47"/>
    </row>
    <row r="345" spans="1:9" ht="12.75">
      <c r="A345" s="46"/>
      <c r="B345" s="77"/>
      <c r="C345" s="48"/>
      <c r="D345" s="48"/>
      <c r="E345" s="48"/>
      <c r="F345" s="47"/>
      <c r="G345" s="47"/>
      <c r="H345" s="52"/>
      <c r="I345" s="47"/>
    </row>
    <row r="346" spans="1:9" ht="12.75">
      <c r="A346" s="46"/>
      <c r="B346" s="77"/>
      <c r="C346" s="48"/>
      <c r="D346" s="48"/>
      <c r="E346" s="48"/>
      <c r="F346" s="47"/>
      <c r="G346" s="47"/>
      <c r="H346" s="52"/>
      <c r="I346" s="47"/>
    </row>
    <row r="347" spans="1:9" ht="12.75">
      <c r="A347" s="46"/>
      <c r="B347" s="77"/>
      <c r="C347" s="48"/>
      <c r="D347" s="48"/>
      <c r="E347" s="48"/>
      <c r="F347" s="47"/>
      <c r="G347" s="47"/>
      <c r="H347" s="52"/>
      <c r="I347" s="47"/>
    </row>
    <row r="348" spans="1:9" ht="12.75">
      <c r="A348" s="46"/>
      <c r="B348" s="77"/>
      <c r="C348" s="48"/>
      <c r="D348" s="48"/>
      <c r="E348" s="48"/>
      <c r="F348" s="47"/>
      <c r="G348" s="47"/>
      <c r="H348" s="52"/>
      <c r="I348" s="47"/>
    </row>
    <row r="349" spans="1:9" ht="12.75">
      <c r="A349" s="46"/>
      <c r="B349" s="77"/>
      <c r="C349" s="48"/>
      <c r="D349" s="48"/>
      <c r="E349" s="48"/>
      <c r="F349" s="47"/>
      <c r="G349" s="47"/>
      <c r="H349" s="52"/>
      <c r="I349" s="47"/>
    </row>
    <row r="350" spans="1:9" ht="12.75">
      <c r="A350" s="46"/>
      <c r="B350" s="77"/>
      <c r="C350" s="48"/>
      <c r="D350" s="48"/>
      <c r="E350" s="48"/>
      <c r="F350" s="47"/>
      <c r="G350" s="47"/>
      <c r="H350" s="52"/>
      <c r="I350" s="47"/>
    </row>
    <row r="351" spans="1:9" ht="12.75">
      <c r="A351" s="46"/>
      <c r="B351" s="77"/>
      <c r="C351" s="48"/>
      <c r="D351" s="48"/>
      <c r="E351" s="48"/>
      <c r="F351" s="47"/>
      <c r="G351" s="47"/>
      <c r="H351" s="52"/>
      <c r="I351" s="47"/>
    </row>
    <row r="352" spans="1:9" ht="12.75">
      <c r="A352" s="46"/>
      <c r="B352" s="77"/>
      <c r="C352" s="48"/>
      <c r="D352" s="48"/>
      <c r="E352" s="48"/>
      <c r="F352" s="47"/>
      <c r="G352" s="47"/>
      <c r="H352" s="52"/>
      <c r="I352" s="47"/>
    </row>
    <row r="353" spans="1:9" ht="12.75">
      <c r="A353" s="46"/>
      <c r="B353" s="77"/>
      <c r="C353" s="48"/>
      <c r="D353" s="48"/>
      <c r="E353" s="48"/>
      <c r="F353" s="47"/>
      <c r="G353" s="47"/>
      <c r="H353" s="52"/>
      <c r="I353" s="47"/>
    </row>
    <row r="354" spans="1:9" ht="12.75">
      <c r="A354" s="46"/>
      <c r="B354" s="77"/>
      <c r="C354" s="48"/>
      <c r="D354" s="48"/>
      <c r="E354" s="48"/>
      <c r="F354" s="47"/>
      <c r="G354" s="47"/>
      <c r="H354" s="52"/>
      <c r="I354" s="47"/>
    </row>
    <row r="355" spans="1:9" ht="12.75">
      <c r="A355" s="46"/>
      <c r="B355" s="77"/>
      <c r="C355" s="48"/>
      <c r="D355" s="48"/>
      <c r="E355" s="48"/>
      <c r="F355" s="47"/>
      <c r="G355" s="47"/>
      <c r="H355" s="52"/>
      <c r="I355" s="47"/>
    </row>
    <row r="356" spans="1:9" ht="12.75">
      <c r="A356" s="46"/>
      <c r="B356" s="77"/>
      <c r="C356" s="48"/>
      <c r="D356" s="48"/>
      <c r="E356" s="48"/>
      <c r="F356" s="47"/>
      <c r="G356" s="47"/>
      <c r="H356" s="52"/>
      <c r="I356" s="47"/>
    </row>
    <row r="357" spans="1:9" ht="12.75">
      <c r="A357" s="46"/>
      <c r="B357" s="77"/>
      <c r="C357" s="48"/>
      <c r="D357" s="48"/>
      <c r="E357" s="48"/>
      <c r="F357" s="47"/>
      <c r="G357" s="47"/>
      <c r="H357" s="52"/>
      <c r="I357" s="47"/>
    </row>
    <row r="358" spans="1:9" ht="12.75">
      <c r="A358" s="46"/>
      <c r="B358" s="77"/>
      <c r="C358" s="48"/>
      <c r="D358" s="48"/>
      <c r="E358" s="48"/>
      <c r="F358" s="47"/>
      <c r="G358" s="47"/>
      <c r="H358" s="52"/>
      <c r="I358" s="47"/>
    </row>
    <row r="359" spans="1:9" ht="12.75">
      <c r="A359" s="46"/>
      <c r="B359" s="77"/>
      <c r="C359" s="48"/>
      <c r="D359" s="48"/>
      <c r="E359" s="48"/>
      <c r="F359" s="47"/>
      <c r="G359" s="47"/>
      <c r="H359" s="52"/>
      <c r="I359" s="47"/>
    </row>
    <row r="360" spans="1:9" ht="12.75">
      <c r="A360" s="46"/>
      <c r="B360" s="77"/>
      <c r="C360" s="48"/>
      <c r="D360" s="48"/>
      <c r="E360" s="48"/>
      <c r="F360" s="47"/>
      <c r="G360" s="47"/>
      <c r="H360" s="52"/>
      <c r="I360" s="47"/>
    </row>
    <row r="361" spans="1:9" ht="12.75">
      <c r="A361" s="46"/>
      <c r="B361" s="77"/>
      <c r="C361" s="48"/>
      <c r="D361" s="48"/>
      <c r="E361" s="48"/>
      <c r="F361" s="47"/>
      <c r="G361" s="47"/>
      <c r="H361" s="52"/>
      <c r="I361" s="47"/>
    </row>
    <row r="362" spans="1:9" ht="12.75">
      <c r="A362" s="46"/>
      <c r="B362" s="77"/>
      <c r="C362" s="48"/>
      <c r="D362" s="48"/>
      <c r="E362" s="48"/>
      <c r="F362" s="47"/>
      <c r="G362" s="47"/>
      <c r="H362" s="52"/>
      <c r="I362" s="47"/>
    </row>
    <row r="363" spans="1:9" ht="12.75">
      <c r="A363" s="46"/>
      <c r="B363" s="77"/>
      <c r="C363" s="48"/>
      <c r="D363" s="48"/>
      <c r="E363" s="48"/>
      <c r="F363" s="47"/>
      <c r="G363" s="47"/>
      <c r="H363" s="52"/>
      <c r="I363" s="47"/>
    </row>
    <row r="364" spans="1:9" ht="12.75">
      <c r="A364" s="46"/>
      <c r="B364" s="77"/>
      <c r="C364" s="48"/>
      <c r="D364" s="48"/>
      <c r="E364" s="48"/>
      <c r="F364" s="47"/>
      <c r="G364" s="47"/>
      <c r="H364" s="52"/>
      <c r="I364" s="47"/>
    </row>
    <row r="365" spans="1:9" ht="12.75">
      <c r="A365" s="46"/>
      <c r="B365" s="77"/>
      <c r="C365" s="48"/>
      <c r="D365" s="48"/>
      <c r="E365" s="48"/>
      <c r="F365" s="47"/>
      <c r="G365" s="47"/>
      <c r="H365" s="52"/>
      <c r="I365" s="47"/>
    </row>
    <row r="366" spans="1:9" ht="12.75">
      <c r="A366" s="46"/>
      <c r="B366" s="77"/>
      <c r="C366" s="48"/>
      <c r="D366" s="48"/>
      <c r="E366" s="48"/>
      <c r="F366" s="47"/>
      <c r="G366" s="47"/>
      <c r="H366" s="52"/>
      <c r="I366" s="47"/>
    </row>
    <row r="367" spans="1:9" ht="12.75">
      <c r="A367" s="46"/>
      <c r="B367" s="77"/>
      <c r="C367" s="48"/>
      <c r="D367" s="48"/>
      <c r="E367" s="48"/>
      <c r="F367" s="47"/>
      <c r="G367" s="47"/>
      <c r="H367" s="52"/>
      <c r="I367" s="47"/>
    </row>
    <row r="368" spans="1:9" ht="12.75">
      <c r="A368" s="46"/>
      <c r="B368" s="77"/>
      <c r="C368" s="48"/>
      <c r="D368" s="48"/>
      <c r="E368" s="48"/>
      <c r="F368" s="47"/>
      <c r="G368" s="47"/>
      <c r="H368" s="52"/>
      <c r="I368" s="47"/>
    </row>
    <row r="369" spans="1:9" ht="12.75">
      <c r="A369" s="46"/>
      <c r="B369" s="77"/>
      <c r="C369" s="48"/>
      <c r="D369" s="48"/>
      <c r="E369" s="48"/>
      <c r="F369" s="47"/>
      <c r="G369" s="47"/>
      <c r="H369" s="52"/>
      <c r="I369" s="47"/>
    </row>
    <row r="370" spans="1:9" ht="12.75">
      <c r="A370" s="46"/>
      <c r="B370" s="77"/>
      <c r="C370" s="48"/>
      <c r="D370" s="48"/>
      <c r="E370" s="48"/>
      <c r="F370" s="47"/>
      <c r="G370" s="47"/>
      <c r="H370" s="52"/>
      <c r="I370" s="47"/>
    </row>
    <row r="371" spans="1:9" ht="12.75">
      <c r="A371" s="46"/>
      <c r="B371" s="77"/>
      <c r="C371" s="48"/>
      <c r="D371" s="48"/>
      <c r="E371" s="48"/>
      <c r="F371" s="47"/>
      <c r="G371" s="47"/>
      <c r="H371" s="52"/>
      <c r="I371" s="47"/>
    </row>
    <row r="372" spans="1:9" ht="12.75">
      <c r="A372" s="46"/>
      <c r="B372" s="77"/>
      <c r="C372" s="48"/>
      <c r="D372" s="48"/>
      <c r="E372" s="48"/>
      <c r="F372" s="47"/>
      <c r="G372" s="47"/>
      <c r="H372" s="52"/>
      <c r="I372" s="47"/>
    </row>
    <row r="373" spans="1:9" ht="12.75">
      <c r="A373" s="46"/>
      <c r="B373" s="77"/>
      <c r="C373" s="48"/>
      <c r="D373" s="48"/>
      <c r="E373" s="48"/>
      <c r="F373" s="47"/>
      <c r="G373" s="47"/>
      <c r="H373" s="52"/>
      <c r="I373" s="47"/>
    </row>
    <row r="374" spans="1:9" ht="12.75">
      <c r="A374" s="46"/>
      <c r="B374" s="77"/>
      <c r="C374" s="48"/>
      <c r="D374" s="48"/>
      <c r="E374" s="48"/>
      <c r="F374" s="47"/>
      <c r="G374" s="47"/>
      <c r="H374" s="52"/>
      <c r="I374" s="47"/>
    </row>
    <row r="375" spans="1:9" ht="12.75">
      <c r="A375" s="46"/>
      <c r="B375" s="77"/>
      <c r="C375" s="48"/>
      <c r="D375" s="48"/>
      <c r="E375" s="48"/>
      <c r="F375" s="47"/>
      <c r="G375" s="47"/>
      <c r="H375" s="52"/>
      <c r="I375" s="47"/>
    </row>
    <row r="376" spans="1:9" ht="12.75">
      <c r="A376" s="46"/>
      <c r="B376" s="77"/>
      <c r="C376" s="48"/>
      <c r="D376" s="48"/>
      <c r="E376" s="48"/>
      <c r="F376" s="47"/>
      <c r="G376" s="47"/>
      <c r="H376" s="52"/>
      <c r="I376" s="47"/>
    </row>
    <row r="377" spans="1:9" ht="12.75">
      <c r="A377" s="46"/>
      <c r="B377" s="77"/>
      <c r="C377" s="48"/>
      <c r="D377" s="48"/>
      <c r="E377" s="48"/>
      <c r="F377" s="47"/>
      <c r="G377" s="47"/>
      <c r="H377" s="52"/>
      <c r="I377" s="47"/>
    </row>
    <row r="378" spans="1:9" ht="12.75">
      <c r="A378" s="46"/>
      <c r="B378" s="77"/>
      <c r="C378" s="48"/>
      <c r="D378" s="48"/>
      <c r="E378" s="48"/>
      <c r="F378" s="47"/>
      <c r="G378" s="47"/>
      <c r="H378" s="52"/>
      <c r="I378" s="47"/>
    </row>
    <row r="379" spans="1:9" ht="12.75">
      <c r="A379" s="46"/>
      <c r="B379" s="77"/>
      <c r="C379" s="48"/>
      <c r="D379" s="48"/>
      <c r="E379" s="48"/>
      <c r="F379" s="47"/>
      <c r="G379" s="47"/>
      <c r="H379" s="52"/>
      <c r="I379" s="47"/>
    </row>
    <row r="380" spans="1:9" ht="12.75">
      <c r="A380" s="46"/>
      <c r="B380" s="77"/>
      <c r="C380" s="48"/>
      <c r="D380" s="48"/>
      <c r="E380" s="48"/>
      <c r="F380" s="47"/>
      <c r="G380" s="47"/>
      <c r="H380" s="52"/>
      <c r="I380" s="47"/>
    </row>
    <row r="381" spans="1:9" ht="12.75">
      <c r="A381" s="46"/>
      <c r="B381" s="77"/>
      <c r="C381" s="48"/>
      <c r="D381" s="48"/>
      <c r="E381" s="48"/>
      <c r="F381" s="47"/>
      <c r="G381" s="47"/>
      <c r="H381" s="52"/>
      <c r="I381" s="47"/>
    </row>
    <row r="382" spans="1:9" ht="12.75">
      <c r="A382" s="46"/>
      <c r="B382" s="77"/>
      <c r="C382" s="48"/>
      <c r="D382" s="48"/>
      <c r="E382" s="48"/>
      <c r="F382" s="47"/>
      <c r="G382" s="47"/>
      <c r="H382" s="52"/>
      <c r="I382" s="47"/>
    </row>
    <row r="383" spans="1:9" ht="12.75">
      <c r="A383" s="46"/>
      <c r="B383" s="77"/>
      <c r="C383" s="48"/>
      <c r="D383" s="48"/>
      <c r="E383" s="48"/>
      <c r="F383" s="47"/>
      <c r="G383" s="47"/>
      <c r="H383" s="52"/>
      <c r="I383" s="47"/>
    </row>
    <row r="384" spans="1:9" ht="12.75">
      <c r="A384" s="46"/>
      <c r="B384" s="77"/>
      <c r="C384" s="48"/>
      <c r="D384" s="48"/>
      <c r="E384" s="48"/>
      <c r="F384" s="47"/>
      <c r="G384" s="47"/>
      <c r="H384" s="52"/>
      <c r="I384" s="47"/>
    </row>
    <row r="385" spans="1:9" ht="12.75">
      <c r="A385" s="46"/>
      <c r="B385" s="77"/>
      <c r="C385" s="48"/>
      <c r="D385" s="48"/>
      <c r="E385" s="48"/>
      <c r="F385" s="47"/>
      <c r="G385" s="47"/>
      <c r="H385" s="52"/>
      <c r="I385" s="47"/>
    </row>
    <row r="386" spans="1:9" ht="12.75">
      <c r="A386" s="46"/>
      <c r="B386" s="77"/>
      <c r="C386" s="48"/>
      <c r="D386" s="48"/>
      <c r="E386" s="48"/>
      <c r="F386" s="47"/>
      <c r="G386" s="47"/>
      <c r="H386" s="52"/>
      <c r="I386" s="47"/>
    </row>
    <row r="387" spans="1:9" ht="12.75">
      <c r="A387" s="46"/>
      <c r="B387" s="77"/>
      <c r="C387" s="48"/>
      <c r="D387" s="48"/>
      <c r="E387" s="48"/>
      <c r="F387" s="47"/>
      <c r="G387" s="47"/>
      <c r="H387" s="52"/>
      <c r="I387" s="47"/>
    </row>
    <row r="388" spans="1:9" ht="12.75">
      <c r="A388" s="46"/>
      <c r="B388" s="77"/>
      <c r="C388" s="48"/>
      <c r="D388" s="48"/>
      <c r="E388" s="48"/>
      <c r="F388" s="47"/>
      <c r="G388" s="47"/>
      <c r="H388" s="52"/>
      <c r="I388" s="47"/>
    </row>
    <row r="389" spans="1:9" ht="12.75">
      <c r="A389" s="46"/>
      <c r="B389" s="77"/>
      <c r="C389" s="48"/>
      <c r="D389" s="48"/>
      <c r="E389" s="48"/>
      <c r="F389" s="47"/>
      <c r="G389" s="47"/>
      <c r="H389" s="52"/>
      <c r="I389" s="47"/>
    </row>
    <row r="390" spans="1:9" ht="12.75">
      <c r="A390" s="46"/>
      <c r="B390" s="77"/>
      <c r="C390" s="48"/>
      <c r="D390" s="48"/>
      <c r="E390" s="48"/>
      <c r="F390" s="47"/>
      <c r="G390" s="47"/>
      <c r="H390" s="52"/>
      <c r="I390" s="47"/>
    </row>
    <row r="391" spans="1:9" ht="12.75">
      <c r="A391" s="46"/>
      <c r="B391" s="77"/>
      <c r="C391" s="48"/>
      <c r="D391" s="48"/>
      <c r="E391" s="48"/>
      <c r="F391" s="47"/>
      <c r="G391" s="47"/>
      <c r="H391" s="52"/>
      <c r="I391" s="47"/>
    </row>
    <row r="392" spans="1:9" ht="12.75">
      <c r="A392" s="46"/>
      <c r="B392" s="77"/>
      <c r="C392" s="48"/>
      <c r="D392" s="48"/>
      <c r="E392" s="48"/>
      <c r="F392" s="47"/>
      <c r="G392" s="47"/>
      <c r="H392" s="52"/>
      <c r="I392" s="47"/>
    </row>
    <row r="393" spans="1:9" ht="12.75">
      <c r="A393" s="46"/>
      <c r="B393" s="77"/>
      <c r="C393" s="48"/>
      <c r="D393" s="48"/>
      <c r="E393" s="48"/>
      <c r="F393" s="47"/>
      <c r="G393" s="47"/>
      <c r="H393" s="52"/>
      <c r="I393" s="47"/>
    </row>
    <row r="394" spans="1:9" ht="12.75">
      <c r="A394" s="46"/>
      <c r="B394" s="77"/>
      <c r="C394" s="48"/>
      <c r="D394" s="48"/>
      <c r="E394" s="48"/>
      <c r="F394" s="47"/>
      <c r="G394" s="47"/>
      <c r="H394" s="52"/>
      <c r="I394" s="47"/>
    </row>
    <row r="395" spans="1:9" ht="12.75">
      <c r="A395" s="46"/>
      <c r="B395" s="77"/>
      <c r="C395" s="48"/>
      <c r="D395" s="48"/>
      <c r="E395" s="48"/>
      <c r="F395" s="47"/>
      <c r="G395" s="47"/>
      <c r="H395" s="52"/>
      <c r="I395" s="47"/>
    </row>
    <row r="396" spans="1:9" ht="12.75">
      <c r="A396" s="46"/>
      <c r="B396" s="77"/>
      <c r="C396" s="48"/>
      <c r="D396" s="48"/>
      <c r="E396" s="48"/>
      <c r="F396" s="47"/>
      <c r="G396" s="47"/>
      <c r="H396" s="52"/>
      <c r="I396" s="47"/>
    </row>
    <row r="397" spans="1:9" ht="12.75">
      <c r="A397" s="46"/>
      <c r="B397" s="77"/>
      <c r="C397" s="48"/>
      <c r="D397" s="48"/>
      <c r="E397" s="48"/>
      <c r="F397" s="47"/>
      <c r="G397" s="47"/>
      <c r="H397" s="52"/>
      <c r="I397" s="47"/>
    </row>
    <row r="398" spans="1:9" ht="12.75">
      <c r="A398" s="46"/>
      <c r="B398" s="77"/>
      <c r="C398" s="48"/>
      <c r="D398" s="48"/>
      <c r="E398" s="48"/>
      <c r="F398" s="47"/>
      <c r="G398" s="47"/>
      <c r="H398" s="52"/>
      <c r="I398" s="47"/>
    </row>
    <row r="399" spans="1:9" ht="12.75">
      <c r="A399" s="46"/>
      <c r="B399" s="77"/>
      <c r="C399" s="48"/>
      <c r="D399" s="48"/>
      <c r="E399" s="48"/>
      <c r="F399" s="47"/>
      <c r="G399" s="47"/>
      <c r="H399" s="52"/>
      <c r="I399" s="47"/>
    </row>
    <row r="400" spans="3:8" ht="12.75">
      <c r="C400" s="48"/>
      <c r="D400" s="48"/>
      <c r="E400" s="48"/>
      <c r="H400" s="47"/>
    </row>
    <row r="416" spans="15:17" ht="12.75">
      <c r="O416" s="62" t="s">
        <v>17</v>
      </c>
      <c r="P416" s="62" t="s">
        <v>4</v>
      </c>
      <c r="Q416" s="15" t="s">
        <v>203</v>
      </c>
    </row>
    <row r="417" spans="15:20" ht="12.75">
      <c r="O417" s="62" t="s">
        <v>25</v>
      </c>
      <c r="P417" s="62">
        <v>35</v>
      </c>
      <c r="Q417" t="s">
        <v>218</v>
      </c>
      <c r="T417" s="62" t="s">
        <v>188</v>
      </c>
    </row>
    <row r="418" spans="15:20" ht="12.75">
      <c r="O418" s="62" t="s">
        <v>35</v>
      </c>
      <c r="P418" s="17">
        <v>30</v>
      </c>
      <c r="Q418" t="s">
        <v>221</v>
      </c>
      <c r="T418" s="62" t="s">
        <v>190</v>
      </c>
    </row>
    <row r="419" spans="15:17" ht="12.75">
      <c r="O419" s="62" t="s">
        <v>33</v>
      </c>
      <c r="P419" s="17">
        <v>25</v>
      </c>
      <c r="Q419" t="s">
        <v>223</v>
      </c>
    </row>
    <row r="420" spans="15:17" ht="12.75">
      <c r="O420" s="62" t="s">
        <v>31</v>
      </c>
      <c r="P420" s="17">
        <v>20</v>
      </c>
      <c r="Q420" t="s">
        <v>23</v>
      </c>
    </row>
    <row r="421" spans="15:17" ht="12.75">
      <c r="O421" s="62" t="s">
        <v>28</v>
      </c>
      <c r="P421" s="17">
        <v>15</v>
      </c>
      <c r="Q421" t="s">
        <v>208</v>
      </c>
    </row>
    <row r="422" spans="15:17" ht="12.75">
      <c r="O422" s="62"/>
      <c r="P422" s="17"/>
      <c r="Q422" t="s">
        <v>212</v>
      </c>
    </row>
    <row r="423" ht="12.75">
      <c r="Q423" t="s">
        <v>214</v>
      </c>
    </row>
    <row r="424" ht="12.75">
      <c r="Q424" t="s">
        <v>84</v>
      </c>
    </row>
    <row r="425" ht="12.75">
      <c r="Q425" t="s">
        <v>240</v>
      </c>
    </row>
    <row r="426" ht="12.75">
      <c r="Q426" t="s">
        <v>244</v>
      </c>
    </row>
    <row r="427" ht="12.75">
      <c r="Q427" t="s">
        <v>24</v>
      </c>
    </row>
    <row r="428" ht="12.75">
      <c r="Q428" t="s">
        <v>205</v>
      </c>
    </row>
    <row r="429" ht="12.75">
      <c r="Q429" t="s">
        <v>249</v>
      </c>
    </row>
    <row r="430" ht="12.75">
      <c r="Q430" t="s">
        <v>274</v>
      </c>
    </row>
    <row r="431" ht="12.75">
      <c r="Q431" t="s">
        <v>330</v>
      </c>
    </row>
  </sheetData>
  <sheetProtection selectLockedCells="1" autoFilter="0"/>
  <autoFilter ref="A2:I238">
    <sortState ref="A3:I431">
      <sortCondition sortBy="value" ref="H3:H431"/>
    </sortState>
  </autoFilter>
  <mergeCells count="1">
    <mergeCell ref="J2:K2"/>
  </mergeCells>
  <dataValidations count="4">
    <dataValidation errorStyle="information" type="list" allowBlank="1" showInputMessage="1" showErrorMessage="1" sqref="C3:C99 C101:C137">
      <formula1>$O$417:$O$421</formula1>
    </dataValidation>
    <dataValidation type="list" allowBlank="1" showInputMessage="1" showErrorMessage="1" sqref="E3:E400">
      <formula1>$P$417:$P$421</formula1>
    </dataValidation>
    <dataValidation type="list" allowBlank="1" showInputMessage="1" showErrorMessage="1" sqref="H3:H400">
      <formula1>$Q$417:$Q$431</formula1>
    </dataValidation>
    <dataValidation type="list" allowBlank="1" showInputMessage="1" showErrorMessage="1" sqref="D3:D400">
      <formula1>$T$417:$T$418</formula1>
    </dataValidation>
  </dataValidations>
  <hyperlinks>
    <hyperlink ref="J2" location="' Challenge J FOULON'!A1" display="' Challenge J FOULON'!A1"/>
    <hyperlink ref="J2:K2" location="' Challenge J FOULON 2019-2020'!A1" display="RETOUR feuille de match'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AB139"/>
  <sheetViews>
    <sheetView zoomScale="80" zoomScaleNormal="80" zoomScalePageLayoutView="0" workbookViewId="0" topLeftCell="A1">
      <selection activeCell="C5" sqref="C5:C6"/>
    </sheetView>
  </sheetViews>
  <sheetFormatPr defaultColWidth="10.00390625" defaultRowHeight="12.75"/>
  <cols>
    <col min="1" max="1" width="2.28125" style="1" customWidth="1"/>
    <col min="2" max="2" width="3.7109375" style="1" customWidth="1"/>
    <col min="3" max="3" width="9.7109375" style="1" customWidth="1"/>
    <col min="4" max="4" width="27.7109375" style="1" customWidth="1"/>
    <col min="5" max="5" width="4.7109375" style="1" customWidth="1"/>
    <col min="6" max="7" width="8.421875" style="1" customWidth="1"/>
    <col min="8" max="8" width="5.8515625" style="1" customWidth="1"/>
    <col min="9" max="9" width="9.7109375" style="1" customWidth="1"/>
    <col min="10" max="10" width="7.00390625" style="1" customWidth="1"/>
    <col min="11" max="11" width="7.7109375" style="1" customWidth="1"/>
    <col min="12" max="12" width="10.7109375" style="1" customWidth="1"/>
    <col min="13" max="14" width="7.140625" style="1" customWidth="1"/>
    <col min="15" max="15" width="10.7109375" style="1" customWidth="1"/>
    <col min="16" max="16" width="7.8515625" style="1" customWidth="1"/>
    <col min="17" max="17" width="7.00390625" style="1" customWidth="1"/>
    <col min="18" max="18" width="7.8515625" style="1" customWidth="1"/>
    <col min="19" max="19" width="5.8515625" style="1" customWidth="1"/>
    <col min="20" max="20" width="8.421875" style="1" customWidth="1"/>
    <col min="21" max="21" width="8.28125" style="1" customWidth="1"/>
    <col min="22" max="22" width="4.7109375" style="1" customWidth="1"/>
    <col min="23" max="23" width="27.57421875" style="1" customWidth="1"/>
    <col min="24" max="24" width="9.7109375" style="1" customWidth="1"/>
    <col min="25" max="25" width="3.8515625" style="1" customWidth="1"/>
    <col min="26" max="26" width="2.140625" style="1" customWidth="1"/>
    <col min="27" max="27" width="3.8515625" style="1" customWidth="1"/>
    <col min="28" max="28" width="3.8515625" style="37" customWidth="1"/>
    <col min="29" max="16384" width="10.00390625" style="1" customWidth="1"/>
  </cols>
  <sheetData>
    <row r="1" spans="2:25" ht="42" customHeight="1" thickBot="1">
      <c r="B1" s="357" t="s">
        <v>641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</row>
    <row r="2" spans="2:25" ht="24" customHeight="1" thickBot="1">
      <c r="B2" s="341" t="s">
        <v>2</v>
      </c>
      <c r="C2" s="342"/>
      <c r="D2" s="342"/>
      <c r="E2" s="342"/>
      <c r="F2" s="343"/>
      <c r="G2" s="354"/>
      <c r="H2" s="355"/>
      <c r="I2" s="355"/>
      <c r="J2" s="355"/>
      <c r="K2" s="355"/>
      <c r="L2" s="355"/>
      <c r="M2" s="356"/>
      <c r="N2" s="358" t="s">
        <v>2</v>
      </c>
      <c r="O2" s="342"/>
      <c r="P2" s="342"/>
      <c r="Q2" s="342"/>
      <c r="R2" s="342"/>
      <c r="S2" s="343"/>
      <c r="T2" s="359"/>
      <c r="U2" s="360"/>
      <c r="V2" s="360"/>
      <c r="W2" s="360"/>
      <c r="X2" s="360"/>
      <c r="Y2" s="361"/>
    </row>
    <row r="3" spans="2:25" ht="15.75" customHeight="1">
      <c r="B3" s="345" t="s">
        <v>3</v>
      </c>
      <c r="C3" s="346"/>
      <c r="D3" s="347"/>
      <c r="E3" s="125" t="s">
        <v>178</v>
      </c>
      <c r="F3" s="65" t="s">
        <v>4</v>
      </c>
      <c r="G3" s="65" t="s">
        <v>4</v>
      </c>
      <c r="H3" s="350" t="s">
        <v>5</v>
      </c>
      <c r="I3" s="350" t="s">
        <v>6</v>
      </c>
      <c r="J3" s="350" t="s">
        <v>7</v>
      </c>
      <c r="K3" s="349" t="s">
        <v>8</v>
      </c>
      <c r="L3" s="353" t="s">
        <v>9</v>
      </c>
      <c r="M3" s="66" t="s">
        <v>10</v>
      </c>
      <c r="N3" s="66" t="s">
        <v>10</v>
      </c>
      <c r="O3" s="353" t="s">
        <v>9</v>
      </c>
      <c r="P3" s="349" t="s">
        <v>8</v>
      </c>
      <c r="Q3" s="350" t="s">
        <v>7</v>
      </c>
      <c r="R3" s="350" t="s">
        <v>6</v>
      </c>
      <c r="S3" s="350" t="s">
        <v>11</v>
      </c>
      <c r="T3" s="65" t="s">
        <v>4</v>
      </c>
      <c r="U3" s="65" t="s">
        <v>4</v>
      </c>
      <c r="V3" s="125" t="s">
        <v>178</v>
      </c>
      <c r="W3" s="351" t="s">
        <v>12</v>
      </c>
      <c r="X3" s="346"/>
      <c r="Y3" s="352"/>
    </row>
    <row r="4" spans="2:25" ht="15.75" customHeight="1" thickBot="1">
      <c r="B4" s="335" t="s">
        <v>13</v>
      </c>
      <c r="C4" s="274"/>
      <c r="D4" s="348"/>
      <c r="E4" s="126" t="s">
        <v>631</v>
      </c>
      <c r="F4" s="16" t="s">
        <v>14</v>
      </c>
      <c r="G4" s="16" t="s">
        <v>182</v>
      </c>
      <c r="H4" s="235"/>
      <c r="I4" s="235"/>
      <c r="J4" s="235"/>
      <c r="K4" s="318"/>
      <c r="L4" s="322"/>
      <c r="M4" s="18" t="s">
        <v>15</v>
      </c>
      <c r="N4" s="18" t="s">
        <v>15</v>
      </c>
      <c r="O4" s="322"/>
      <c r="P4" s="318"/>
      <c r="Q4" s="235"/>
      <c r="R4" s="235"/>
      <c r="S4" s="235"/>
      <c r="T4" s="16" t="s">
        <v>182</v>
      </c>
      <c r="U4" s="16" t="s">
        <v>14</v>
      </c>
      <c r="V4" s="126" t="s">
        <v>631</v>
      </c>
      <c r="W4" s="273" t="s">
        <v>16</v>
      </c>
      <c r="X4" s="274"/>
      <c r="Y4" s="275"/>
    </row>
    <row r="5" spans="2:28" ht="17.25" customHeight="1">
      <c r="B5" s="247" t="s">
        <v>17</v>
      </c>
      <c r="C5" s="300"/>
      <c r="D5" s="294">
        <f>IF(C5=0,"",VLOOKUP(C5,'Joueurs autorises 2023-24'!$A$2:$B$125,2,FALSE))</f>
      </c>
      <c r="E5" s="72">
        <f>_xlfn.IFERROR(IF(C5=0,"",VLOOKUP(C5,'Joueurs autorises 2023-24'!$A$2:$I$125,3,FALSE)),"N/A")</f>
      </c>
      <c r="F5" s="302">
        <f>IF(E5="N3",200,IF(E5="R1",150,IF(E5="R2",100,IF(E5="R3",70,IF(E5="R4",50,"")))))</f>
      </c>
      <c r="G5" s="222"/>
      <c r="H5" s="222"/>
      <c r="I5" s="285">
        <f>IF(NOT(ISNUMBER(H5)),"",IF(H5="","€€",G5/H5))</f>
      </c>
      <c r="J5" s="323"/>
      <c r="K5" s="255">
        <f>IF(NOT(ISNUMBER(H5)),"",IF(AND(L5&gt;O5),"G",IF(AND(L5&lt;O5),"P",IF(AND(L5=O5),"N"))))</f>
      </c>
      <c r="L5" s="328">
        <f>IF(NOT(ISNUMBER(H5)),"",(G5/F5))</f>
      </c>
      <c r="M5" s="239">
        <f>IF(NOT(ISNUMBER(H5)),"",IF(AND(L5&gt;O5),3,IF(AND(K5=P5),2,IF(AND(L5&lt;O5),1))))</f>
      </c>
      <c r="N5" s="239">
        <f>IF(NOT(ISNUMBER(T5)),"",IF(AND(O5&gt;L5),3,IF(AND(O5=L5),2,IF(AND(O5&lt;L5),1))))</f>
      </c>
      <c r="O5" s="312">
        <f>IF(NOT(ISNUMBER(T5)),"",(T5/U5))</f>
      </c>
      <c r="P5" s="255">
        <f>IF(NOT(ISNUMBER(T5)),"",IF(AND(O5&gt;L5),"G",IF(AND(O5&lt;L5),"P",IF(AND(O5=L5),"N"))))</f>
      </c>
      <c r="Q5" s="222"/>
      <c r="R5" s="285">
        <f>IF(NOT(ISNUMBER(H5)),"",IF(S5="","€€",T5/S5))</f>
      </c>
      <c r="S5" s="239">
        <f>H5</f>
        <v>0</v>
      </c>
      <c r="T5" s="222"/>
      <c r="U5" s="239">
        <f>IF(V5="N3",200,IF(V5="R1",150,IF(V5="R2",100,IF(V5="R3",70,IF(V5="R4",50,"")))))</f>
      </c>
      <c r="V5" s="72">
        <f>_xlfn.IFERROR(IF(X5=0,"",VLOOKUP(X5,'Joueurs autorises 2023-24'!$A$2:$I$125,3,FALSE)),"N/A")</f>
      </c>
      <c r="W5" s="344">
        <f>IF(X5=0,"",VLOOKUP(X5,'Joueurs autorises 2023-24'!$A$2:$B$125,2,FALSE))</f>
      </c>
      <c r="X5" s="254"/>
      <c r="Y5" s="247" t="s">
        <v>17</v>
      </c>
      <c r="Z5" s="363" t="s">
        <v>152</v>
      </c>
      <c r="AA5" s="364"/>
      <c r="AB5" s="50"/>
    </row>
    <row r="6" spans="1:28" ht="18" customHeight="1">
      <c r="A6" s="2"/>
      <c r="B6" s="248"/>
      <c r="C6" s="301"/>
      <c r="D6" s="295"/>
      <c r="E6" s="123">
        <f>_xlfn.IFERROR(IF(C5=0,"",VLOOKUP(C5,'Joueurs autorises 2023-24'!$A$2:$I$125,4,FALSE)),"N")</f>
      </c>
      <c r="F6" s="246"/>
      <c r="G6" s="223"/>
      <c r="H6" s="223"/>
      <c r="I6" s="219" t="str">
        <f>IF(H6="","€€",G6/H6)</f>
        <v>€€</v>
      </c>
      <c r="J6" s="324"/>
      <c r="K6" s="231" t="e">
        <f>IF(ISBLANK(P6),"NJ",IF(AND(Q6=R6,B6&lt;#REF!),"G",IF(AND(Q6=R6,B6=#REF!),"N","P")))</f>
        <v>#REF!</v>
      </c>
      <c r="L6" s="329" t="e">
        <f aca="true" t="shared" si="0" ref="L6:L12">IF(M6="","€€",N6/M6)</f>
        <v>#DIV/0!</v>
      </c>
      <c r="M6" s="237">
        <f>IF(ISBLANK(H6),0,IF(AND(G6=F6,U6&lt;W6),3,IF(AND(G6=F6,U6=W6),2,1)))</f>
        <v>0</v>
      </c>
      <c r="N6" s="237">
        <f>IF(ISBLANK(T6),0,IF(AND(U6=W6,F6&lt;D6),3,IF(AND(U6=W6,F6=D6),2,1)))</f>
        <v>0</v>
      </c>
      <c r="O6" s="234" t="e">
        <f aca="true" t="shared" si="1" ref="O6:O12">IF(P6="","€€",Q6/P6)</f>
        <v>#VALUE!</v>
      </c>
      <c r="P6" s="231" t="str">
        <f>IF(ISBLANK(S6),"NJ",IF(AND(T6=U6,F6&lt;D6),"G",IF(AND(T6=U6,F6=D6),"N","P")))</f>
        <v>NJ</v>
      </c>
      <c r="Q6" s="223"/>
      <c r="R6" s="219" t="str">
        <f>IF(S6="","€€",T6/S6)</f>
        <v>€€</v>
      </c>
      <c r="S6" s="238"/>
      <c r="T6" s="223"/>
      <c r="U6" s="238"/>
      <c r="V6" s="123">
        <f>_xlfn.IFERROR(IF(X5=0,"",VLOOKUP(X5,'Joueurs autorises 2023-24'!$A$2:$I$125,4,FALSE)),"N")</f>
      </c>
      <c r="W6" s="243"/>
      <c r="X6" s="221"/>
      <c r="Y6" s="248"/>
      <c r="Z6" s="363"/>
      <c r="AA6" s="364"/>
      <c r="AB6" s="50"/>
    </row>
    <row r="7" spans="1:28" ht="18" customHeight="1">
      <c r="A7" s="2"/>
      <c r="B7" s="248"/>
      <c r="C7" s="297"/>
      <c r="D7" s="296">
        <f>IF(C7=0,"",VLOOKUP(C7,'Joueurs autorises 2023-24'!$A$2:$B$125,2,FALSE))</f>
      </c>
      <c r="E7" s="59">
        <f>_xlfn.IFERROR(IF(C7=0,"",VLOOKUP(C7,'Joueurs autorises 2023-24'!$A$2:$I$125,3,FALSE)),"N/A")</f>
      </c>
      <c r="F7" s="245">
        <f>IF(E7="N3",200,IF(E7="R1",150,IF(E7="R2",100,IF(E7="R3",70,IF(E7="R4",50,"")))))</f>
      </c>
      <c r="G7" s="232"/>
      <c r="H7" s="232"/>
      <c r="I7" s="278">
        <f>IF(NOT(ISNUMBER(H7)),"",IF(H7="","€€",G7/H7))</f>
      </c>
      <c r="J7" s="232"/>
      <c r="K7" s="272">
        <f>IF(NOT(ISNUMBER(H7)),"",IF(AND(L7&gt;O7),"G",IF(AND(L7&lt;O7),"P",IF(AND(L7=O7),"N"))))</f>
      </c>
      <c r="L7" s="233">
        <f>IF(NOT(ISNUMBER(H7)),"",(G7/F7))</f>
      </c>
      <c r="M7" s="279">
        <f>IF(NOT(ISNUMBER(H7)),"",IF(AND(L7&gt;O7),3,IF(AND(K7=P7),2,IF(AND(L7&lt;O7),1))))</f>
      </c>
      <c r="N7" s="279">
        <f>IF(NOT(ISNUMBER(T7)),"",IF(AND(O7&gt;L7),3,IF(AND(O7=L7),2,IF(AND(O7&lt;L7),1))))</f>
      </c>
      <c r="O7" s="233">
        <f>IF(NOT(ISNUMBER(T7)),"",(T7/U7))</f>
      </c>
      <c r="P7" s="230">
        <f>IF(NOT(ISNUMBER(T7)),"",IF(AND(O7&gt;L7),"G",IF(AND(O7&lt;L7),"P",IF(AND(O7=L7),"N"))))</f>
      </c>
      <c r="Q7" s="256"/>
      <c r="R7" s="218">
        <f>IF(NOT(ISNUMBER(H7)),"",IF(S7="","€€",T7/S7))</f>
      </c>
      <c r="S7" s="237">
        <f>H7</f>
        <v>0</v>
      </c>
      <c r="T7" s="232"/>
      <c r="U7" s="245">
        <f>IF(V7="N3",200,IF(V7="R1",150,IF(V7="R2",100,IF(V7="R3",70,IF(V7="R4",50,"")))))</f>
      </c>
      <c r="V7" s="59">
        <f>_xlfn.IFERROR(IF(X7=0,"",VLOOKUP(X7,'Joueurs autorises 2023-24'!$A$2:$I$125,3,FALSE)),"N/A")</f>
      </c>
      <c r="W7" s="242">
        <f>IF(X7=0,"",VLOOKUP(X7,'Joueurs autorises 2023-24'!$A$2:$B$125,2,FALSE))</f>
      </c>
      <c r="X7" s="220"/>
      <c r="Y7" s="248"/>
      <c r="Z7" s="363"/>
      <c r="AA7" s="364"/>
      <c r="AB7" s="50"/>
    </row>
    <row r="8" spans="1:28" ht="18" customHeight="1">
      <c r="A8" s="2"/>
      <c r="B8" s="249"/>
      <c r="C8" s="298"/>
      <c r="D8" s="295"/>
      <c r="E8" s="123">
        <f>_xlfn.IFERROR(IF(C7=0,"",VLOOKUP(C7,'Joueurs autorises 2023-24'!$A$2:$I$125,4,FALSE)),"N")</f>
      </c>
      <c r="F8" s="246"/>
      <c r="G8" s="223"/>
      <c r="H8" s="223"/>
      <c r="I8" s="219" t="str">
        <f>IF(H8="","€€",G8/H8)</f>
        <v>€€</v>
      </c>
      <c r="J8" s="223"/>
      <c r="K8" s="231" t="e">
        <f>IF(ISBLANK(P8),"NJ",IF(AND(Q8=R8,B8&lt;#REF!),"G",IF(AND(Q8=R8,B8=#REF!),"N","P")))</f>
        <v>#REF!</v>
      </c>
      <c r="L8" s="234" t="e">
        <f t="shared" si="0"/>
        <v>#DIV/0!</v>
      </c>
      <c r="M8" s="238">
        <f>IF(ISBLANK(H8),0,IF(AND(G8=F8,U8&lt;W8),3,IF(AND(G8=F8,U8=W8),2,1)))</f>
        <v>0</v>
      </c>
      <c r="N8" s="238">
        <f>IF(ISBLANK(T8),0,IF(AND(U8=W8,F8&lt;D8),3,IF(AND(U8=W8,F8=D8),2,1)))</f>
        <v>0</v>
      </c>
      <c r="O8" s="234" t="e">
        <f t="shared" si="1"/>
        <v>#VALUE!</v>
      </c>
      <c r="P8" s="231" t="str">
        <f>IF(ISBLANK(S8),"NJ",IF(AND(T8=U8,F8&lt;D8),"G",IF(AND(T8=U8,F8=D8),"N","P")))</f>
        <v>NJ</v>
      </c>
      <c r="Q8" s="223"/>
      <c r="R8" s="219" t="str">
        <f>IF(S8="","€€",T8/S8)</f>
        <v>€€</v>
      </c>
      <c r="S8" s="238"/>
      <c r="T8" s="223"/>
      <c r="U8" s="246"/>
      <c r="V8" s="123">
        <f>_xlfn.IFERROR(IF(X7=0,"",VLOOKUP(X7,'Joueurs autorises 2023-24'!$A$2:$I$125,4,FALSE)),"N")</f>
      </c>
      <c r="W8" s="243"/>
      <c r="X8" s="221"/>
      <c r="Y8" s="249"/>
      <c r="Z8" s="363"/>
      <c r="AA8" s="364"/>
      <c r="AB8" s="50"/>
    </row>
    <row r="9" spans="1:28" ht="18" customHeight="1">
      <c r="A9" s="2"/>
      <c r="B9" s="280" t="s">
        <v>20</v>
      </c>
      <c r="C9" s="307"/>
      <c r="D9" s="313">
        <f>IF(C9=0,"",VLOOKUP(C9,'Joueurs autorises 2023-24'!$A$2:$B$125,2,FALSE))</f>
      </c>
      <c r="E9" s="59">
        <f>_xlfn.IFERROR(IF(C9=0,"",VLOOKUP(C9,'Joueurs autorises 2023-24'!$A$2:$I$125,5,FALSE)),"N/A")</f>
      </c>
      <c r="F9" s="293">
        <f>IF(E9="N3",80,IF(E9="R1",60,IF(E9="R2",40,"")))</f>
      </c>
      <c r="G9" s="232"/>
      <c r="H9" s="232"/>
      <c r="I9" s="278">
        <f>IF(NOT(ISNUMBER(H9)),"",IF(H9="","€€",G9/H9))</f>
      </c>
      <c r="J9" s="232"/>
      <c r="K9" s="230">
        <f>IF(NOT(ISNUMBER(H9)),"",IF(AND(L9&gt;O9),"G",IF(AND(L9&lt;O9),"P",IF(AND(L9=O9),"N"))))</f>
      </c>
      <c r="L9" s="233">
        <f>IF(NOT(ISNUMBER(H9)),"",(G9/F9))</f>
      </c>
      <c r="M9" s="279">
        <f>IF(NOT(ISNUMBER(H9)),"",IF(AND(L9&gt;O9),3,IF(AND(K9=P9),2,IF(AND(L9&lt;O9),1))))</f>
      </c>
      <c r="N9" s="279">
        <f>IF(NOT(ISNUMBER(T9)),"",IF(AND(O9&gt;L9),3,IF(AND(O9=L9),2,IF(AND(O9&lt;L9),1))))</f>
      </c>
      <c r="O9" s="233">
        <f>IF(NOT(ISNUMBER(T9)),"",(T9/U9))</f>
      </c>
      <c r="P9" s="230">
        <f>IF(NOT(ISNUMBER(T9)),"",IF(AND(O9&gt;L9),"G",IF(AND(O9&lt;L9),"P",IF(AND(O9=L9),"N"))))</f>
      </c>
      <c r="Q9" s="232"/>
      <c r="R9" s="278">
        <f>IF(NOT(ISNUMBER(H9)),"",IF(S9="","€€",T9/S9))</f>
      </c>
      <c r="S9" s="279">
        <f>H9</f>
        <v>0</v>
      </c>
      <c r="T9" s="232"/>
      <c r="U9" s="250">
        <f>IF(V9="N3",80,IF(V9="R1",60,IF(V9="R2",40,"")))</f>
      </c>
      <c r="V9" s="59">
        <f>_xlfn.IFERROR(IF(X9=0,"",VLOOKUP(X9,'Joueurs autorises 2023-24'!$A$2:$I$125,5,FALSE)),"N/A")</f>
      </c>
      <c r="W9" s="242">
        <f>IF(X9=0,"",VLOOKUP(X9,'Joueurs autorises 2023-24'!$A$2:$B$125,2,FALSE))</f>
      </c>
      <c r="X9" s="266"/>
      <c r="Y9" s="280" t="s">
        <v>20</v>
      </c>
      <c r="Z9" s="363"/>
      <c r="AA9" s="364"/>
      <c r="AB9" s="50"/>
    </row>
    <row r="10" spans="2:28" ht="18" customHeight="1">
      <c r="B10" s="260"/>
      <c r="C10" s="292"/>
      <c r="D10" s="295"/>
      <c r="E10" s="123">
        <f>_xlfn.IFERROR(IF(C9=0,"",VLOOKUP(C9,'Joueurs autorises 2023-24'!$A$2:$I$125,6,FALSE)),"N")</f>
      </c>
      <c r="F10" s="246"/>
      <c r="G10" s="223"/>
      <c r="H10" s="223"/>
      <c r="I10" s="219" t="str">
        <f>IF(H10="","€€",G10/H10)</f>
        <v>€€</v>
      </c>
      <c r="J10" s="223"/>
      <c r="K10" s="231" t="e">
        <f>IF(ISBLANK(P10),"NJ",IF(AND(Q10=R10,B10&lt;#REF!),"G",IF(AND(Q10=R10,B10=#REF!),"N","P")))</f>
        <v>#REF!</v>
      </c>
      <c r="L10" s="234" t="e">
        <f t="shared" si="0"/>
        <v>#DIV/0!</v>
      </c>
      <c r="M10" s="238">
        <f>IF(ISBLANK(H10),0,IF(AND(G10=F10,U10&lt;W10),3,IF(AND(G10=F10,U10=W10),2,1)))</f>
        <v>0</v>
      </c>
      <c r="N10" s="238">
        <f>IF(ISBLANK(T10),0,IF(AND(U10=W10,F10&lt;D10),3,IF(AND(U10=W10,F10=D10),2,1)))</f>
        <v>0</v>
      </c>
      <c r="O10" s="234" t="e">
        <f t="shared" si="1"/>
        <v>#VALUE!</v>
      </c>
      <c r="P10" s="231" t="str">
        <f>IF(ISBLANK(S10),"NJ",IF(AND(T10=U10,F10&lt;D10),"G",IF(AND(T10=U10,F10=D10),"N","P")))</f>
        <v>NJ</v>
      </c>
      <c r="Q10" s="223"/>
      <c r="R10" s="219" t="str">
        <f>IF(S10="","€€",T10/S10)</f>
        <v>€€</v>
      </c>
      <c r="S10" s="238"/>
      <c r="T10" s="223"/>
      <c r="U10" s="251"/>
      <c r="V10" s="123">
        <f>_xlfn.IFERROR(IF(X9=0,"",VLOOKUP(X9,'Joueurs autorises 2023-24'!$A$2:$I$125,6,FALSE)),"N")</f>
      </c>
      <c r="W10" s="243"/>
      <c r="X10" s="258"/>
      <c r="Y10" s="260"/>
      <c r="Z10" s="363"/>
      <c r="AA10" s="364"/>
      <c r="AB10" s="50"/>
    </row>
    <row r="11" spans="2:28" ht="18" customHeight="1">
      <c r="B11" s="261" t="s">
        <v>151</v>
      </c>
      <c r="C11" s="269"/>
      <c r="D11" s="296">
        <f>IF(C11=0,"",VLOOKUP(C11,'Joueurs autorises 2023-24'!$A$2:$B$125,2,FALSE))</f>
      </c>
      <c r="E11" s="59">
        <f>_xlfn.IFERROR(IF(C11=0,"",VLOOKUP(C11,'Joueurs autorises 2023-24'!$A$2:$I$125,7,FALSE)),"N/A")</f>
      </c>
      <c r="F11" s="245">
        <f>IF(E11="N3",25,IF(E11="R1",20,IF(E11="R2",15,"")))</f>
      </c>
      <c r="G11" s="256"/>
      <c r="H11" s="256"/>
      <c r="I11" s="278">
        <f>IF(NOT(ISNUMBER(H11)),"",IF(H11="","€€",G11/H11))</f>
      </c>
      <c r="J11" s="256"/>
      <c r="K11" s="272">
        <f>IF(NOT(ISNUMBER(H11)),"",IF(AND(L11&gt;O11),"G",IF(AND(L11&lt;O11),"P",IF(AND(L11=O11),"N"))))</f>
      </c>
      <c r="L11" s="252">
        <f>IF(NOT(ISNUMBER(H11)),"",(G11/F11))</f>
      </c>
      <c r="M11" s="237">
        <f>IF(NOT(ISNUMBER(H11)),"",IF(AND(L11&gt;O11),3,IF(AND(K11=P11),2,IF(AND(L11&lt;O11),1))))</f>
      </c>
      <c r="N11" s="237">
        <f>IF(NOT(ISNUMBER(T11)),"",IF(AND(O11&gt;L11),3,IF(AND(O11=L11),2,IF(AND(O11&lt;L11),1))))</f>
      </c>
      <c r="O11" s="252">
        <f>IF(NOT(ISNUMBER(T11)),"",(T11/U11))</f>
      </c>
      <c r="P11" s="272">
        <f>IF(NOT(ISNUMBER(T11)),"",IF(AND(O11&gt;L11),"G",IF(AND(O11&lt;L11),"P",IF(AND(O11=L11),"N"))))</f>
      </c>
      <c r="Q11" s="256"/>
      <c r="R11" s="288">
        <f>IF(NOT(ISNUMBER(H11)),"",IF(S11="","€€",T11/S11))</f>
      </c>
      <c r="S11" s="237">
        <f>H11</f>
        <v>0</v>
      </c>
      <c r="T11" s="256"/>
      <c r="U11" s="237">
        <f>IF(V11="N3",25,IF(V11="R1",20,IF(V11="R2",15,"")))</f>
      </c>
      <c r="V11" s="59">
        <f>_xlfn.IFERROR(IF(X11=0,"",VLOOKUP(X11,'Joueurs autorises 2023-24'!$A$2:$I$125,7,FALSE)),"N/A")</f>
      </c>
      <c r="W11" s="242">
        <f>IF(X11=0,"",VLOOKUP(X11,'Joueurs autorises 2023-24'!$A$2:$B$125,2,FALSE))</f>
      </c>
      <c r="X11" s="257"/>
      <c r="Y11" s="261" t="s">
        <v>151</v>
      </c>
      <c r="Z11" s="363"/>
      <c r="AA11" s="364"/>
      <c r="AB11" s="50"/>
    </row>
    <row r="12" spans="2:28" ht="18" customHeight="1" thickBot="1">
      <c r="B12" s="262"/>
      <c r="C12" s="299"/>
      <c r="D12" s="306"/>
      <c r="E12" s="124">
        <f>_xlfn.IFERROR(IF(C11=0,"",VLOOKUP(C11,'Joueurs autorises 2023-24'!$A$2:$I$125,8,FALSE)),"N")</f>
      </c>
      <c r="F12" s="340"/>
      <c r="G12" s="286"/>
      <c r="H12" s="286"/>
      <c r="I12" s="362" t="str">
        <f>IF(H12="","€€",G12/H12)</f>
        <v>€€</v>
      </c>
      <c r="J12" s="286"/>
      <c r="K12" s="287" t="e">
        <f>IF(ISBLANK(P12),"NJ",IF(AND(Q12=R12,B12&lt;#REF!),"G",IF(AND(Q12=R12,B12=#REF!),"N","P")))</f>
        <v>#REF!</v>
      </c>
      <c r="L12" s="253" t="e">
        <f t="shared" si="0"/>
        <v>#DIV/0!</v>
      </c>
      <c r="M12" s="229">
        <f>IF(ISBLANK(H12),0,IF(AND(G12=F12,U12&lt;W12),3,IF(AND(G12=F12,U12=W12),2,1)))</f>
        <v>0</v>
      </c>
      <c r="N12" s="229">
        <f>IF(ISBLANK(T12),0,IF(AND(U12=W12,F12&lt;D12),3,IF(AND(U12=W12,F12=D12),2,1)))</f>
        <v>0</v>
      </c>
      <c r="O12" s="253" t="e">
        <f t="shared" si="1"/>
        <v>#VALUE!</v>
      </c>
      <c r="P12" s="287" t="str">
        <f>IF(ISBLANK(S12),"NJ",IF(AND(T12=U12,F12&lt;D12),"G",IF(AND(T12=U12,F12=D12),"N","P")))</f>
        <v>NJ</v>
      </c>
      <c r="Q12" s="286"/>
      <c r="R12" s="289" t="str">
        <f>IF(S12="","€€",T12/S12)</f>
        <v>€€</v>
      </c>
      <c r="S12" s="229"/>
      <c r="T12" s="286"/>
      <c r="U12" s="229"/>
      <c r="V12" s="124">
        <f>_xlfn.IFERROR(IF(X11=0,"",VLOOKUP(X11,'Joueurs autorises 2023-24'!$A$2:$I$125,8,FALSE)),"N")</f>
      </c>
      <c r="W12" s="244"/>
      <c r="X12" s="281"/>
      <c r="Y12" s="262"/>
      <c r="Z12" s="363"/>
      <c r="AA12" s="364"/>
      <c r="AB12" s="50"/>
    </row>
    <row r="13" spans="2:28" ht="15" customHeight="1">
      <c r="B13" s="200" t="s">
        <v>651</v>
      </c>
      <c r="C13" s="201"/>
      <c r="D13" s="202"/>
      <c r="E13" s="212">
        <f>IF(M13&lt;&gt;"",IF(M13&gt;N13,2,IF(M13=N13,1,IF(M13&lt;N13,0))),"")</f>
      </c>
      <c r="F13" s="213"/>
      <c r="G13" s="213"/>
      <c r="H13" s="213"/>
      <c r="I13" s="226"/>
      <c r="J13" s="333" t="s">
        <v>19</v>
      </c>
      <c r="K13" s="245"/>
      <c r="L13" s="228">
        <f>IF(G11&lt;&gt;"",(G5/F5+G7/F7+G9/F9+G11/F11)/4,0)</f>
        <v>0</v>
      </c>
      <c r="M13" s="237">
        <f>IF(NOT(ISNUMBER(G11)),"",M5+M7+M9+M11)</f>
      </c>
      <c r="N13" s="237">
        <f>IF(NOT(ISNUMBER(T11)),"",N5+N7+N9+N11)</f>
      </c>
      <c r="O13" s="228">
        <f>IF(T11&lt;&gt;"",(T5/U5+T7/U7+T9/U9+T11/U11)/4,0)</f>
        <v>0</v>
      </c>
      <c r="P13" s="332" t="s">
        <v>19</v>
      </c>
      <c r="Q13" s="333"/>
      <c r="R13" s="212">
        <f>IF(N13&lt;&gt;"",2-E13,"")</f>
      </c>
      <c r="S13" s="213"/>
      <c r="T13" s="213"/>
      <c r="U13" s="213"/>
      <c r="V13" s="214"/>
      <c r="W13" s="206" t="s">
        <v>651</v>
      </c>
      <c r="X13" s="207"/>
      <c r="Y13" s="208"/>
      <c r="AA13" s="38"/>
      <c r="AB13" s="38"/>
    </row>
    <row r="14" spans="2:28" ht="14.25" customHeight="1" thickBot="1">
      <c r="B14" s="203"/>
      <c r="C14" s="204"/>
      <c r="D14" s="205"/>
      <c r="E14" s="215"/>
      <c r="F14" s="216"/>
      <c r="G14" s="216"/>
      <c r="H14" s="216"/>
      <c r="I14" s="227"/>
      <c r="J14" s="241"/>
      <c r="K14" s="340"/>
      <c r="L14" s="229"/>
      <c r="M14" s="229"/>
      <c r="N14" s="229"/>
      <c r="O14" s="229"/>
      <c r="P14" s="334"/>
      <c r="Q14" s="241"/>
      <c r="R14" s="215"/>
      <c r="S14" s="216"/>
      <c r="T14" s="216"/>
      <c r="U14" s="216"/>
      <c r="V14" s="217"/>
      <c r="W14" s="209"/>
      <c r="X14" s="210"/>
      <c r="Y14" s="211"/>
      <c r="AA14" s="38"/>
      <c r="AB14" s="38"/>
    </row>
    <row r="15" spans="2:28" ht="3" customHeight="1" thickBot="1">
      <c r="B15" s="73"/>
      <c r="C15" s="73"/>
      <c r="D15" s="73"/>
      <c r="E15" s="73"/>
      <c r="F15" s="74" t="e">
        <f>CODE(E5)+CODE(E7)+CODE(E9)+CODE(E11)</f>
        <v>#VALUE!</v>
      </c>
      <c r="G15" s="73"/>
      <c r="H15" s="73"/>
      <c r="I15" s="73"/>
      <c r="J15" s="73"/>
      <c r="K15" s="73"/>
      <c r="L15" s="83"/>
      <c r="M15" s="73"/>
      <c r="N15" s="73"/>
      <c r="O15" s="73"/>
      <c r="P15" s="73"/>
      <c r="Q15" s="75"/>
      <c r="R15" s="76" t="e">
        <f>CODE(V5)+CODE(V7)+CODE(V9)+CODE(V11)</f>
        <v>#VALUE!</v>
      </c>
      <c r="S15" s="73"/>
      <c r="T15" s="73"/>
      <c r="U15" s="73"/>
      <c r="V15" s="73"/>
      <c r="W15" s="73"/>
      <c r="X15" s="73"/>
      <c r="Y15" s="73"/>
      <c r="Z15" s="37"/>
      <c r="AA15" s="23"/>
      <c r="AB15" s="23"/>
    </row>
    <row r="16" spans="2:27" ht="24" customHeight="1" thickBot="1">
      <c r="B16" s="303" t="s">
        <v>185</v>
      </c>
      <c r="C16" s="304"/>
      <c r="D16" s="304"/>
      <c r="E16" s="304"/>
      <c r="F16" s="305"/>
      <c r="G16" s="354"/>
      <c r="H16" s="355"/>
      <c r="I16" s="355"/>
      <c r="J16" s="355"/>
      <c r="K16" s="355"/>
      <c r="L16" s="355"/>
      <c r="M16" s="356"/>
      <c r="N16" s="311" t="s">
        <v>2</v>
      </c>
      <c r="O16" s="304"/>
      <c r="P16" s="304"/>
      <c r="Q16" s="304"/>
      <c r="R16" s="304"/>
      <c r="S16" s="305"/>
      <c r="T16" s="263"/>
      <c r="U16" s="264"/>
      <c r="V16" s="264"/>
      <c r="W16" s="264"/>
      <c r="X16" s="264"/>
      <c r="Y16" s="265"/>
      <c r="AA16" s="37"/>
    </row>
    <row r="17" spans="2:25" ht="15.75" customHeight="1">
      <c r="B17" s="335" t="s">
        <v>3</v>
      </c>
      <c r="C17" s="274"/>
      <c r="D17" s="274"/>
      <c r="E17" s="127" t="s">
        <v>178</v>
      </c>
      <c r="F17" s="16" t="s">
        <v>4</v>
      </c>
      <c r="G17" s="16" t="s">
        <v>4</v>
      </c>
      <c r="H17" s="235" t="s">
        <v>5</v>
      </c>
      <c r="I17" s="235" t="s">
        <v>6</v>
      </c>
      <c r="J17" s="235" t="s">
        <v>7</v>
      </c>
      <c r="K17" s="318" t="s">
        <v>8</v>
      </c>
      <c r="L17" s="322" t="s">
        <v>9</v>
      </c>
      <c r="M17" s="18" t="s">
        <v>10</v>
      </c>
      <c r="N17" s="18" t="s">
        <v>10</v>
      </c>
      <c r="O17" s="322" t="s">
        <v>9</v>
      </c>
      <c r="P17" s="318" t="s">
        <v>8</v>
      </c>
      <c r="Q17" s="235" t="s">
        <v>7</v>
      </c>
      <c r="R17" s="235" t="s">
        <v>6</v>
      </c>
      <c r="S17" s="235" t="s">
        <v>11</v>
      </c>
      <c r="T17" s="16" t="s">
        <v>4</v>
      </c>
      <c r="U17" s="16" t="s">
        <v>4</v>
      </c>
      <c r="V17" s="127" t="s">
        <v>178</v>
      </c>
      <c r="W17" s="273" t="s">
        <v>12</v>
      </c>
      <c r="X17" s="274"/>
      <c r="Y17" s="275"/>
    </row>
    <row r="18" spans="2:25" ht="15.75" customHeight="1" thickBot="1">
      <c r="B18" s="270" t="s">
        <v>13</v>
      </c>
      <c r="C18" s="271"/>
      <c r="D18" s="271"/>
      <c r="E18" s="126" t="s">
        <v>631</v>
      </c>
      <c r="F18" s="24" t="s">
        <v>14</v>
      </c>
      <c r="G18" s="24" t="s">
        <v>182</v>
      </c>
      <c r="H18" s="236"/>
      <c r="I18" s="236"/>
      <c r="J18" s="236"/>
      <c r="K18" s="319"/>
      <c r="L18" s="339"/>
      <c r="M18" s="61" t="s">
        <v>15</v>
      </c>
      <c r="N18" s="61" t="s">
        <v>15</v>
      </c>
      <c r="O18" s="339"/>
      <c r="P18" s="319"/>
      <c r="Q18" s="236"/>
      <c r="R18" s="236"/>
      <c r="S18" s="236"/>
      <c r="T18" s="24" t="s">
        <v>182</v>
      </c>
      <c r="U18" s="24" t="s">
        <v>14</v>
      </c>
      <c r="V18" s="126" t="s">
        <v>631</v>
      </c>
      <c r="W18" s="276" t="s">
        <v>16</v>
      </c>
      <c r="X18" s="271"/>
      <c r="Y18" s="277"/>
    </row>
    <row r="19" spans="2:28" ht="14.25">
      <c r="B19" s="247" t="s">
        <v>17</v>
      </c>
      <c r="C19" s="300"/>
      <c r="D19" s="294">
        <f>IF(C19=0,"",VLOOKUP(C19,'Joueurs autorises 2023-24'!$A$2:$B$125,2,FALSE))</f>
      </c>
      <c r="E19" s="72">
        <f>_xlfn.IFERROR(IF(C19=0,"",VLOOKUP(C19,'Joueurs autorises 2023-24'!$A$2:$I$125,3,FALSE)),"N/A")</f>
      </c>
      <c r="F19" s="302">
        <f>IF(E19="N3",200,IF(E19="R1",150,IF(E19="R2",100,IF(E19="R3",70,IF(E19="R4",50,"")))))</f>
      </c>
      <c r="G19" s="222"/>
      <c r="H19" s="222"/>
      <c r="I19" s="285">
        <f>IF(NOT(ISNUMBER(H19)),"",IF(H19="","€€",G19/H19))</f>
      </c>
      <c r="J19" s="323"/>
      <c r="K19" s="255">
        <f>IF(NOT(ISNUMBER(H19)),"",IF(AND(L19&gt;O19),"G",IF(AND(L19&lt;O19),"P",IF(AND(L19=O19),"N"))))</f>
      </c>
      <c r="L19" s="328">
        <f>IF(NOT(ISNUMBER(H19)),"",(G19/F19))</f>
      </c>
      <c r="M19" s="239">
        <f>IF(NOT(ISNUMBER(H19)),"",IF(AND(L19&gt;O19),3,IF(AND(K19=P19),2,IF(AND(L19&lt;O19),1))))</f>
      </c>
      <c r="N19" s="239">
        <f>IF(NOT(ISNUMBER(T19)),"",IF(AND(O19&gt;L19),3,IF(AND(O19=L19),2,IF(AND(O19&lt;L19),1))))</f>
      </c>
      <c r="O19" s="312">
        <f>IF(NOT(ISNUMBER(T19)),"",(T19/U19))</f>
      </c>
      <c r="P19" s="255">
        <f>IF(NOT(ISNUMBER(T19)),"",IF(AND(O19&gt;L19),"G",IF(AND(O19&lt;L19),"P",IF(AND(O19=L19),"N"))))</f>
      </c>
      <c r="Q19" s="222"/>
      <c r="R19" s="285">
        <f>IF(NOT(ISNUMBER(H19)),"",IF(S19="","€€",T19/S19))</f>
      </c>
      <c r="S19" s="239">
        <f>H19</f>
        <v>0</v>
      </c>
      <c r="T19" s="222"/>
      <c r="U19" s="239">
        <f>IF(V19="N3",200,IF(V19="R1",150,IF(V19="R2",100,IF(V19="R3",70,IF(V19="R4",50,"")))))</f>
      </c>
      <c r="V19" s="72">
        <f>_xlfn.IFERROR(IF(X19=0,"",VLOOKUP(X19,'Joueurs autorises 2023-24'!$A$2:$I$125,3,FALSE)),"N/A")</f>
      </c>
      <c r="W19" s="344">
        <f>IF(X19=0,"",VLOOKUP(X19,'Joueurs autorises 2023-24'!$A$2:$B$125,2,FALSE))</f>
      </c>
      <c r="X19" s="254"/>
      <c r="Y19" s="247" t="s">
        <v>17</v>
      </c>
      <c r="Z19" s="365" t="s">
        <v>153</v>
      </c>
      <c r="AA19" s="366"/>
      <c r="AB19" s="50"/>
    </row>
    <row r="20" spans="1:28" ht="17.25" customHeight="1">
      <c r="A20" s="2"/>
      <c r="B20" s="248"/>
      <c r="C20" s="301"/>
      <c r="D20" s="295"/>
      <c r="E20" s="123">
        <f>_xlfn.IFERROR(IF(C19=0,"",VLOOKUP(C19,'Joueurs autorises 2023-24'!$A$2:$I$125,4,FALSE)),"N")</f>
      </c>
      <c r="F20" s="246"/>
      <c r="G20" s="223"/>
      <c r="H20" s="223"/>
      <c r="I20" s="219" t="str">
        <f>IF(H20="","€€",G20/H20)</f>
        <v>€€</v>
      </c>
      <c r="J20" s="324"/>
      <c r="K20" s="231" t="e">
        <f>IF(ISBLANK(P20),"NJ",IF(AND(Q20=R20,B20&lt;#REF!),"G",IF(AND(Q20=R20,B20=#REF!),"N","P")))</f>
        <v>#REF!</v>
      </c>
      <c r="L20" s="329" t="e">
        <f>IF(M20="","€€",N20/M20)</f>
        <v>#DIV/0!</v>
      </c>
      <c r="M20" s="237">
        <f>IF(ISBLANK(H20),0,IF(AND(G20=F20,U20&lt;W20),3,IF(AND(G20=F20,U20=W20),2,1)))</f>
        <v>0</v>
      </c>
      <c r="N20" s="237">
        <f>IF(ISBLANK(T20),0,IF(AND(U20=W20,F20&lt;D20),3,IF(AND(U20=W20,F20=D20),2,1)))</f>
        <v>0</v>
      </c>
      <c r="O20" s="234" t="e">
        <f>IF(P20="","€€",Q20/P20)</f>
        <v>#VALUE!</v>
      </c>
      <c r="P20" s="231" t="str">
        <f>IF(ISBLANK(S20),"NJ",IF(AND(T20=U20,F20&lt;D20),"G",IF(AND(T20=U20,F20=D20),"N","P")))</f>
        <v>NJ</v>
      </c>
      <c r="Q20" s="223"/>
      <c r="R20" s="219" t="str">
        <f>IF(S20="","€€",T20/S20)</f>
        <v>€€</v>
      </c>
      <c r="S20" s="238"/>
      <c r="T20" s="223"/>
      <c r="U20" s="238"/>
      <c r="V20" s="123">
        <f>_xlfn.IFERROR(IF(X19=0,"",VLOOKUP(X19,'Joueurs autorises 2023-24'!$A$2:$I$125,4,FALSE)),"N")</f>
      </c>
      <c r="W20" s="243"/>
      <c r="X20" s="221"/>
      <c r="Y20" s="248"/>
      <c r="Z20" s="365"/>
      <c r="AA20" s="366"/>
      <c r="AB20" s="50"/>
    </row>
    <row r="21" spans="1:28" ht="18" customHeight="1">
      <c r="A21" s="2"/>
      <c r="B21" s="248"/>
      <c r="C21" s="297"/>
      <c r="D21" s="296">
        <f>IF(C21=0,"",VLOOKUP(C21,'Joueurs autorises 2023-24'!$A$2:$B$125,2,FALSE))</f>
      </c>
      <c r="E21" s="59">
        <f>_xlfn.IFERROR(IF(C21=0,"",VLOOKUP(C21,'Joueurs autorises 2023-24'!$A$2:$I$125,3,FALSE)),"N/A")</f>
      </c>
      <c r="F21" s="245">
        <f>IF(E21="N3",200,IF(E21="R1",150,IF(E21="R2",100,IF(E21="R3",70,IF(E21="R4",50,"")))))</f>
      </c>
      <c r="G21" s="232"/>
      <c r="H21" s="232"/>
      <c r="I21" s="278">
        <f>IF(NOT(ISNUMBER(H21)),"",IF(H21="","€€",G21/H21))</f>
      </c>
      <c r="J21" s="232"/>
      <c r="K21" s="272">
        <f>IF(NOT(ISNUMBER(H21)),"",IF(AND(L21&gt;O21),"G",IF(AND(L21&lt;O21),"P",IF(AND(L21=O21),"N"))))</f>
      </c>
      <c r="L21" s="233">
        <f>IF(NOT(ISNUMBER(H21)),"",(G21/F21))</f>
      </c>
      <c r="M21" s="279">
        <f>IF(NOT(ISNUMBER(H21)),"",IF(AND(L21&gt;O21),3,IF(AND(K21=P21),2,IF(AND(L21&lt;O21),1))))</f>
      </c>
      <c r="N21" s="279">
        <f>IF(NOT(ISNUMBER(T21)),"",IF(AND(O21&gt;L21),3,IF(AND(O21=L21),2,IF(AND(O21&lt;L21),1))))</f>
      </c>
      <c r="O21" s="233">
        <f>IF(NOT(ISNUMBER(T21)),"",(T21/U21))</f>
      </c>
      <c r="P21" s="230">
        <f>IF(NOT(ISNUMBER(T21)),"",IF(AND(O21&gt;L21),"G",IF(AND(O21&lt;L21),"P",IF(AND(O21=L21),"N"))))</f>
      </c>
      <c r="Q21" s="232"/>
      <c r="R21" s="218">
        <f>IF(NOT(ISNUMBER(H21)),"",IF(S21="","€€",T21/S21))</f>
      </c>
      <c r="S21" s="237">
        <f>H21</f>
        <v>0</v>
      </c>
      <c r="T21" s="232"/>
      <c r="U21" s="245">
        <f>IF(V21="N3",200,IF(V21="R1",150,IF(V21="R2",100,IF(V21="R3",70,IF(V21="R4",50,"")))))</f>
      </c>
      <c r="V21" s="59">
        <f>_xlfn.IFERROR(IF(X21=0,"",VLOOKUP(X21,'Joueurs autorises 2023-24'!$A$2:$I$125,3,FALSE)),"N/A")</f>
      </c>
      <c r="W21" s="242">
        <f>IF(X21=0,"",VLOOKUP(X21,'Joueurs autorises 2023-24'!$A$2:$B$125,2,FALSE))</f>
      </c>
      <c r="X21" s="220"/>
      <c r="Y21" s="248"/>
      <c r="Z21" s="365"/>
      <c r="AA21" s="366"/>
      <c r="AB21" s="50"/>
    </row>
    <row r="22" spans="1:28" ht="18" customHeight="1">
      <c r="A22" s="2"/>
      <c r="B22" s="249"/>
      <c r="C22" s="298"/>
      <c r="D22" s="295"/>
      <c r="E22" s="123">
        <f>_xlfn.IFERROR(IF(C21=0,"",VLOOKUP(C21,'Joueurs autorises 2023-24'!$A$2:$I$125,4,FALSE)),"N")</f>
      </c>
      <c r="F22" s="246"/>
      <c r="G22" s="223"/>
      <c r="H22" s="223"/>
      <c r="I22" s="219" t="str">
        <f>IF(H22="","€€",G22/H22)</f>
        <v>€€</v>
      </c>
      <c r="J22" s="223"/>
      <c r="K22" s="231" t="e">
        <f>IF(ISBLANK(P22),"NJ",IF(AND(Q22=R22,B22&lt;#REF!),"G",IF(AND(Q22=R22,B22=#REF!),"N","P")))</f>
        <v>#REF!</v>
      </c>
      <c r="L22" s="234" t="e">
        <f>IF(M22="","€€",N22/M22)</f>
        <v>#DIV/0!</v>
      </c>
      <c r="M22" s="238">
        <f>IF(ISBLANK(H22),0,IF(AND(G22=F22,U22&lt;W22),3,IF(AND(G22=F22,U22=W22),2,1)))</f>
        <v>0</v>
      </c>
      <c r="N22" s="238">
        <f>IF(ISBLANK(T22),0,IF(AND(U22=W22,F22&lt;D22),3,IF(AND(U22=W22,F22=D22),2,1)))</f>
        <v>0</v>
      </c>
      <c r="O22" s="234" t="e">
        <f>IF(P22="","€€",Q22/P22)</f>
        <v>#VALUE!</v>
      </c>
      <c r="P22" s="231" t="str">
        <f>IF(ISBLANK(S22),"NJ",IF(AND(T22=U22,F22&lt;D22),"G",IF(AND(T22=U22,F22=D22),"N","P")))</f>
        <v>NJ</v>
      </c>
      <c r="Q22" s="223"/>
      <c r="R22" s="219" t="str">
        <f>IF(S22="","€€",T22/S22)</f>
        <v>€€</v>
      </c>
      <c r="S22" s="238"/>
      <c r="T22" s="223"/>
      <c r="U22" s="246"/>
      <c r="V22" s="123">
        <f>_xlfn.IFERROR(IF(X21=0,"",VLOOKUP(X21,'Joueurs autorises 2023-24'!$A$2:$I$125,4,FALSE)),"N")</f>
      </c>
      <c r="W22" s="243"/>
      <c r="X22" s="221"/>
      <c r="Y22" s="249"/>
      <c r="Z22" s="365"/>
      <c r="AA22" s="366"/>
      <c r="AB22" s="93"/>
    </row>
    <row r="23" spans="1:28" ht="18" customHeight="1">
      <c r="A23" s="2"/>
      <c r="B23" s="280" t="s">
        <v>20</v>
      </c>
      <c r="C23" s="307"/>
      <c r="D23" s="313">
        <f>IF(C23=0,"",VLOOKUP(C23,'Joueurs autorises 2023-24'!$A$2:$B$125,2,FALSE))</f>
      </c>
      <c r="E23" s="59">
        <f>_xlfn.IFERROR(IF(C23=0,"",VLOOKUP(C23,'Joueurs autorises 2023-24'!$A$2:$I$125,5,FALSE)),"N/A")</f>
      </c>
      <c r="F23" s="293">
        <f>IF(E23="N3",80,IF(E23="R1",60,IF(E23="R2",40,"")))</f>
      </c>
      <c r="G23" s="232"/>
      <c r="H23" s="232"/>
      <c r="I23" s="278">
        <f>IF(NOT(ISNUMBER(H23)),"",IF(H23="","€€",G23/H23))</f>
      </c>
      <c r="J23" s="232"/>
      <c r="K23" s="230">
        <f>IF(NOT(ISNUMBER(H23)),"",IF(AND(L23&gt;O23),"G",IF(AND(L23&lt;O23),"P",IF(AND(L23=O23),"N"))))</f>
      </c>
      <c r="L23" s="233">
        <f>IF(NOT(ISNUMBER(H23)),"",(G23/F23))</f>
      </c>
      <c r="M23" s="279">
        <f>IF(NOT(ISNUMBER(H23)),"",IF(AND(L23&gt;O23),3,IF(AND(K23=P23),2,IF(AND(L23&lt;O23),1))))</f>
      </c>
      <c r="N23" s="279">
        <f>IF(NOT(ISNUMBER(T23)),"",IF(AND(O23&gt;L23),3,IF(AND(O23=L23),2,IF(AND(O23&lt;L23),1))))</f>
      </c>
      <c r="O23" s="233">
        <f>IF(NOT(ISNUMBER(T23)),"",(T23/U23))</f>
      </c>
      <c r="P23" s="230">
        <f>IF(NOT(ISNUMBER(T23)),"",IF(AND(O23&gt;L23),"G",IF(AND(O23&lt;L23),"P",IF(AND(O23=L23),"N"))))</f>
      </c>
      <c r="Q23" s="232"/>
      <c r="R23" s="278">
        <f>IF(NOT(ISNUMBER(H23)),"",IF(S23="","€€",T23/S23))</f>
      </c>
      <c r="S23" s="279">
        <f>H23</f>
        <v>0</v>
      </c>
      <c r="T23" s="232"/>
      <c r="U23" s="250">
        <f>IF(V23="N3",80,IF(V23="R1",60,IF(V23="R2",40,"")))</f>
      </c>
      <c r="V23" s="59">
        <f>_xlfn.IFERROR(IF(X23=0,"",VLOOKUP(X23,'Joueurs autorises 2023-24'!$A$2:$I$125,5,FALSE)),"N/A")</f>
      </c>
      <c r="W23" s="242">
        <f>IF(X23=0,"",VLOOKUP(X23,'Joueurs autorises 2023-24'!$A$2:$B$125,2,FALSE))</f>
      </c>
      <c r="X23" s="266"/>
      <c r="Y23" s="280" t="s">
        <v>20</v>
      </c>
      <c r="Z23" s="365"/>
      <c r="AA23" s="366"/>
      <c r="AB23" s="93"/>
    </row>
    <row r="24" spans="2:28" ht="18" customHeight="1">
      <c r="B24" s="260"/>
      <c r="C24" s="292"/>
      <c r="D24" s="295"/>
      <c r="E24" s="123">
        <f>_xlfn.IFERROR(IF(C23=0,"",VLOOKUP(C23,'Joueurs autorises 2023-24'!$A$2:$I$125,6,FALSE)),"N")</f>
      </c>
      <c r="F24" s="246"/>
      <c r="G24" s="223"/>
      <c r="H24" s="223"/>
      <c r="I24" s="219" t="str">
        <f>IF(H24="","€€",G24/H24)</f>
        <v>€€</v>
      </c>
      <c r="J24" s="223"/>
      <c r="K24" s="231" t="e">
        <f>IF(ISBLANK(P24),"NJ",IF(AND(Q24=R24,B24&lt;#REF!),"G",IF(AND(Q24=R24,B24=#REF!),"N","P")))</f>
        <v>#REF!</v>
      </c>
      <c r="L24" s="234" t="e">
        <f>IF(M24="","€€",N24/M24)</f>
        <v>#DIV/0!</v>
      </c>
      <c r="M24" s="238">
        <f>IF(ISBLANK(H24),0,IF(AND(G24=F24,U24&lt;W24),3,IF(AND(G24=F24,U24=W24),2,1)))</f>
        <v>0</v>
      </c>
      <c r="N24" s="238">
        <f>IF(ISBLANK(T24),0,IF(AND(U24=W24,F24&lt;D24),3,IF(AND(U24=W24,F24=D24),2,1)))</f>
        <v>0</v>
      </c>
      <c r="O24" s="234" t="e">
        <f>IF(P24="","€€",Q24/P24)</f>
        <v>#VALUE!</v>
      </c>
      <c r="P24" s="231" t="str">
        <f>IF(ISBLANK(S24),"NJ",IF(AND(T24=U24,F24&lt;D24),"G",IF(AND(T24=U24,F24=D24),"N","P")))</f>
        <v>NJ</v>
      </c>
      <c r="Q24" s="223"/>
      <c r="R24" s="219" t="str">
        <f>IF(S24="","€€",T24/S24)</f>
        <v>€€</v>
      </c>
      <c r="S24" s="238"/>
      <c r="T24" s="223"/>
      <c r="U24" s="251"/>
      <c r="V24" s="123">
        <f>_xlfn.IFERROR(IF(X23=0,"",VLOOKUP(X23,'Joueurs autorises 2023-24'!$A$2:$I$125,6,FALSE)),"N")</f>
      </c>
      <c r="W24" s="243"/>
      <c r="X24" s="258"/>
      <c r="Y24" s="260"/>
      <c r="Z24" s="365"/>
      <c r="AA24" s="366"/>
      <c r="AB24" s="93"/>
    </row>
    <row r="25" spans="2:28" ht="17.25" customHeight="1">
      <c r="B25" s="261" t="s">
        <v>151</v>
      </c>
      <c r="C25" s="269"/>
      <c r="D25" s="296">
        <f>IF(C25=0,"",VLOOKUP(C25,'Joueurs autorises 2023-24'!$A$2:$B$125,2,FALSE))</f>
      </c>
      <c r="E25" s="59">
        <f>_xlfn.IFERROR(IF(C25=0,"",VLOOKUP(C25,'Joueurs autorises 2023-24'!$A$2:$I$125,7,FALSE)),"N/A")</f>
      </c>
      <c r="F25" s="245">
        <f>IF(E25="N3",25,IF(E25="R1",20,IF(E25="R2",15,"")))</f>
      </c>
      <c r="G25" s="256"/>
      <c r="H25" s="256"/>
      <c r="I25" s="288">
        <f>IF(NOT(ISNUMBER(H25)),"",IF(H25="","€€",G25/H25))</f>
      </c>
      <c r="J25" s="256"/>
      <c r="K25" s="272">
        <f>IF(NOT(ISNUMBER(H25)),"",IF(AND(L25&gt;O25),"G",IF(AND(L25&lt;O25),"P",IF(AND(L25=O25),"N"))))</f>
      </c>
      <c r="L25" s="252">
        <f>IF(NOT(ISNUMBER(H25)),"",(G25/F25))</f>
      </c>
      <c r="M25" s="237">
        <f>IF(NOT(ISNUMBER(H25)),"",IF(AND(L25&gt;O25),3,IF(AND(K25=P25),2,IF(AND(L25&lt;O25),1))))</f>
      </c>
      <c r="N25" s="237">
        <f>IF(NOT(ISNUMBER(T25)),"",IF(AND(O25&gt;L25),3,IF(AND(O25=L25),2,IF(AND(O25&lt;L25),1))))</f>
      </c>
      <c r="O25" s="252">
        <f>IF(NOT(ISNUMBER(T25)),"",(T25/U25))</f>
      </c>
      <c r="P25" s="272">
        <f>IF(NOT(ISNUMBER(T25)),"",IF(AND(O25&gt;L25),"G",IF(AND(O25&lt;L25),"P",IF(AND(O25=L25),"N"))))</f>
      </c>
      <c r="Q25" s="256"/>
      <c r="R25" s="288">
        <f>IF(NOT(ISNUMBER(H25)),"",IF(S25="","€€",T25/S25))</f>
      </c>
      <c r="S25" s="237">
        <f>H25</f>
        <v>0</v>
      </c>
      <c r="T25" s="256"/>
      <c r="U25" s="237">
        <f>IF(V25="N3",25,IF(V25="R1",20,IF(V25="R2",15,"")))</f>
      </c>
      <c r="V25" s="59">
        <f>_xlfn.IFERROR(IF(X25=0,"",VLOOKUP(X25,'Joueurs autorises 2023-24'!$A$2:$I$125,7,FALSE)),"N/A")</f>
      </c>
      <c r="W25" s="242">
        <f>IF(X25=0,"",VLOOKUP(X25,'Joueurs autorises 2023-24'!$A$2:$B$125,2,FALSE))</f>
      </c>
      <c r="X25" s="257"/>
      <c r="Y25" s="261" t="s">
        <v>151</v>
      </c>
      <c r="Z25" s="365"/>
      <c r="AA25" s="366"/>
      <c r="AB25" s="93"/>
    </row>
    <row r="26" spans="2:28" ht="18" customHeight="1" thickBot="1">
      <c r="B26" s="262"/>
      <c r="C26" s="299"/>
      <c r="D26" s="306"/>
      <c r="E26" s="124">
        <f>_xlfn.IFERROR(IF(C25=0,"",VLOOKUP(C25,'Joueurs autorises 2023-24'!$A$2:$I$125,8,FALSE)),"N")</f>
      </c>
      <c r="F26" s="340"/>
      <c r="G26" s="286"/>
      <c r="H26" s="286"/>
      <c r="I26" s="289" t="str">
        <f>IF(H26="","€€",G26/H26)</f>
        <v>€€</v>
      </c>
      <c r="J26" s="286"/>
      <c r="K26" s="287" t="e">
        <f>IF(ISBLANK(P26),"NJ",IF(AND(Q26=R26,B26&lt;#REF!),"G",IF(AND(Q26=R26,B26=#REF!),"N","P")))</f>
        <v>#REF!</v>
      </c>
      <c r="L26" s="253" t="e">
        <f>IF(M26="","€€",N26/M26)</f>
        <v>#DIV/0!</v>
      </c>
      <c r="M26" s="229">
        <f>IF(ISBLANK(H26),0,IF(AND(G26=F26,U26&lt;W26),3,IF(AND(G26=F26,U26=W26),2,1)))</f>
        <v>0</v>
      </c>
      <c r="N26" s="229">
        <f>IF(ISBLANK(T26),0,IF(AND(U26=W26,F26&lt;D26),3,IF(AND(U26=W26,F26=D26),2,1)))</f>
        <v>0</v>
      </c>
      <c r="O26" s="253" t="e">
        <f>IF(P26="","€€",Q26/P26)</f>
        <v>#VALUE!</v>
      </c>
      <c r="P26" s="272" t="str">
        <f>IF(ISBLANK(S26),"NJ",IF(AND(T26=U26,F26&lt;D26),"G",IF(AND(T26=U26,F26=D26),"N","P")))</f>
        <v>NJ</v>
      </c>
      <c r="Q26" s="256"/>
      <c r="R26" s="288" t="str">
        <f>IF(S26="","€€",T26/S26)</f>
        <v>€€</v>
      </c>
      <c r="S26" s="237"/>
      <c r="T26" s="256"/>
      <c r="U26" s="237"/>
      <c r="V26" s="128">
        <f>_xlfn.IFERROR(IF(X25=0,"",VLOOKUP(X25,'Joueurs autorises 2023-24'!$A$2:$I$125,8,FALSE)),"N")</f>
      </c>
      <c r="W26" s="244"/>
      <c r="X26" s="257"/>
      <c r="Y26" s="262"/>
      <c r="Z26" s="365"/>
      <c r="AA26" s="366"/>
      <c r="AB26" s="93"/>
    </row>
    <row r="27" spans="2:28" ht="15" customHeight="1">
      <c r="B27" s="200" t="s">
        <v>651</v>
      </c>
      <c r="C27" s="201"/>
      <c r="D27" s="202"/>
      <c r="E27" s="212">
        <f>IF(M27&lt;&gt;"",IF(M27&gt;N27,2,IF(M27=N27,1,IF(M27&lt;N27,0))),"")</f>
      </c>
      <c r="F27" s="213"/>
      <c r="G27" s="213"/>
      <c r="H27" s="213"/>
      <c r="I27" s="226"/>
      <c r="J27" s="240" t="s">
        <v>19</v>
      </c>
      <c r="K27" s="240"/>
      <c r="L27" s="228">
        <f>IF(G25&lt;&gt;"",(G19/F19+G21/F21+G23/F23+G25/F25)/4,0)</f>
        <v>0</v>
      </c>
      <c r="M27" s="239">
        <f>IF(NOT(ISNUMBER(G25)),"",M19+M21+M23+M25)</f>
      </c>
      <c r="N27" s="239">
        <f>IF(NOT(ISNUMBER(T25)),"",N19+N21+N23+N25)</f>
      </c>
      <c r="O27" s="228">
        <f>IF(T25&lt;&gt;"",(T19/U19+T21/U21+T23/U23+T25/U25)/4,0)</f>
        <v>0</v>
      </c>
      <c r="P27" s="240" t="s">
        <v>19</v>
      </c>
      <c r="Q27" s="240"/>
      <c r="R27" s="212">
        <f>IF(N27&lt;&gt;"",2-E27,"")</f>
      </c>
      <c r="S27" s="213"/>
      <c r="T27" s="213"/>
      <c r="U27" s="213"/>
      <c r="V27" s="214"/>
      <c r="W27" s="206" t="s">
        <v>651</v>
      </c>
      <c r="X27" s="207"/>
      <c r="Y27" s="208"/>
      <c r="AA27" s="38"/>
      <c r="AB27" s="94"/>
    </row>
    <row r="28" spans="2:28" ht="14.25" customHeight="1" thickBot="1">
      <c r="B28" s="203"/>
      <c r="C28" s="204"/>
      <c r="D28" s="205"/>
      <c r="E28" s="215"/>
      <c r="F28" s="216"/>
      <c r="G28" s="216"/>
      <c r="H28" s="216"/>
      <c r="I28" s="227"/>
      <c r="J28" s="241"/>
      <c r="K28" s="241"/>
      <c r="L28" s="229"/>
      <c r="M28" s="229"/>
      <c r="N28" s="229"/>
      <c r="O28" s="229"/>
      <c r="P28" s="241"/>
      <c r="Q28" s="241"/>
      <c r="R28" s="215"/>
      <c r="S28" s="216"/>
      <c r="T28" s="216"/>
      <c r="U28" s="216"/>
      <c r="V28" s="217"/>
      <c r="W28" s="209"/>
      <c r="X28" s="210"/>
      <c r="Y28" s="211"/>
      <c r="AA28" s="38"/>
      <c r="AB28" s="94"/>
    </row>
    <row r="29" spans="2:28" ht="3" customHeight="1" thickBot="1">
      <c r="B29" s="84"/>
      <c r="C29" s="84"/>
      <c r="D29" s="90" t="e">
        <f>CODE(E33)+CODE(E35)+CODE(E37)+CODE(E39)</f>
        <v>#VALUE!</v>
      </c>
      <c r="E29" s="84"/>
      <c r="F29" s="88" t="e">
        <f>CODE(E19)+CODE(E21)+CODE(E23)+CODE(E25)</f>
        <v>#VALUE!</v>
      </c>
      <c r="G29" s="84"/>
      <c r="H29" s="84"/>
      <c r="I29" s="86"/>
      <c r="J29" s="84"/>
      <c r="K29" s="84"/>
      <c r="L29" s="84"/>
      <c r="M29" s="84"/>
      <c r="N29" s="84"/>
      <c r="O29" s="84"/>
      <c r="P29" s="85"/>
      <c r="Q29" s="85"/>
      <c r="R29" s="89" t="e">
        <f>CODE(V19)+CODE(V21)+CODE(V23)+CODE(V25)</f>
        <v>#VALUE!</v>
      </c>
      <c r="S29" s="89"/>
      <c r="T29" s="89"/>
      <c r="U29" s="89" t="e">
        <f>CODE(V33)+CODE(V35)+CODE(V37)+CODE(V39)</f>
        <v>#VALUE!</v>
      </c>
      <c r="V29" s="85"/>
      <c r="W29" s="85"/>
      <c r="X29" s="85"/>
      <c r="Y29" s="85"/>
      <c r="AB29" s="95"/>
    </row>
    <row r="30" spans="2:28" ht="24" customHeight="1" thickBot="1">
      <c r="B30" s="303" t="s">
        <v>185</v>
      </c>
      <c r="C30" s="304"/>
      <c r="D30" s="304"/>
      <c r="E30" s="304"/>
      <c r="F30" s="305"/>
      <c r="G30" s="314">
        <f>G16</f>
        <v>0</v>
      </c>
      <c r="H30" s="315"/>
      <c r="I30" s="315"/>
      <c r="J30" s="315"/>
      <c r="K30" s="315"/>
      <c r="L30" s="315"/>
      <c r="M30" s="316"/>
      <c r="N30" s="311" t="s">
        <v>2</v>
      </c>
      <c r="O30" s="304"/>
      <c r="P30" s="304"/>
      <c r="Q30" s="304"/>
      <c r="R30" s="304"/>
      <c r="S30" s="305"/>
      <c r="T30" s="263"/>
      <c r="U30" s="264"/>
      <c r="V30" s="264"/>
      <c r="W30" s="264"/>
      <c r="X30" s="264"/>
      <c r="Y30" s="265"/>
      <c r="AB30" s="95"/>
    </row>
    <row r="31" spans="2:28" ht="15.75" customHeight="1">
      <c r="B31" s="335" t="s">
        <v>3</v>
      </c>
      <c r="C31" s="274"/>
      <c r="D31" s="274"/>
      <c r="E31" s="127" t="s">
        <v>178</v>
      </c>
      <c r="F31" s="16" t="s">
        <v>4</v>
      </c>
      <c r="G31" s="16" t="s">
        <v>4</v>
      </c>
      <c r="H31" s="235" t="s">
        <v>5</v>
      </c>
      <c r="I31" s="235" t="s">
        <v>6</v>
      </c>
      <c r="J31" s="235" t="s">
        <v>7</v>
      </c>
      <c r="K31" s="318" t="s">
        <v>8</v>
      </c>
      <c r="L31" s="322" t="s">
        <v>9</v>
      </c>
      <c r="M31" s="18" t="s">
        <v>10</v>
      </c>
      <c r="N31" s="18" t="s">
        <v>10</v>
      </c>
      <c r="O31" s="322" t="s">
        <v>9</v>
      </c>
      <c r="P31" s="318" t="s">
        <v>8</v>
      </c>
      <c r="Q31" s="235" t="s">
        <v>7</v>
      </c>
      <c r="R31" s="235" t="s">
        <v>6</v>
      </c>
      <c r="S31" s="235" t="s">
        <v>11</v>
      </c>
      <c r="T31" s="16" t="s">
        <v>4</v>
      </c>
      <c r="U31" s="16" t="s">
        <v>4</v>
      </c>
      <c r="V31" s="127" t="s">
        <v>178</v>
      </c>
      <c r="W31" s="273" t="s">
        <v>12</v>
      </c>
      <c r="X31" s="274"/>
      <c r="Y31" s="275"/>
      <c r="AB31" s="95"/>
    </row>
    <row r="32" spans="2:28" ht="15.75" customHeight="1" thickBot="1">
      <c r="B32" s="270" t="s">
        <v>13</v>
      </c>
      <c r="C32" s="271"/>
      <c r="D32" s="271"/>
      <c r="E32" s="126" t="s">
        <v>631</v>
      </c>
      <c r="F32" s="24" t="s">
        <v>14</v>
      </c>
      <c r="G32" s="16" t="s">
        <v>182</v>
      </c>
      <c r="H32" s="235"/>
      <c r="I32" s="235"/>
      <c r="J32" s="235"/>
      <c r="K32" s="319"/>
      <c r="L32" s="322"/>
      <c r="M32" s="18" t="s">
        <v>15</v>
      </c>
      <c r="N32" s="18" t="s">
        <v>15</v>
      </c>
      <c r="O32" s="322"/>
      <c r="P32" s="318"/>
      <c r="Q32" s="235"/>
      <c r="R32" s="236"/>
      <c r="S32" s="235"/>
      <c r="T32" s="16" t="s">
        <v>182</v>
      </c>
      <c r="U32" s="16" t="s">
        <v>14</v>
      </c>
      <c r="V32" s="126" t="s">
        <v>631</v>
      </c>
      <c r="W32" s="276" t="s">
        <v>16</v>
      </c>
      <c r="X32" s="271"/>
      <c r="Y32" s="277"/>
      <c r="AB32" s="95"/>
    </row>
    <row r="33" spans="2:28" ht="18" customHeight="1">
      <c r="B33" s="247" t="s">
        <v>17</v>
      </c>
      <c r="C33" s="300"/>
      <c r="D33" s="294">
        <f>IF(C33=0,"",VLOOKUP(C33,'Joueurs autorises 2023-24'!$A$2:$B$125,2,FALSE))</f>
      </c>
      <c r="E33" s="72">
        <f>_xlfn.IFERROR(IF(C33=0,"",VLOOKUP(C33,'Joueurs autorises 2023-24'!$A$2:$I$125,3,FALSE)),"N/A")</f>
      </c>
      <c r="F33" s="302">
        <f>IF(E33="N3",200,IF(E33="R1",150,IF(E33="R2",100,IF(E33="R3",70,IF(E33="R4",50,"")))))</f>
      </c>
      <c r="G33" s="222"/>
      <c r="H33" s="222"/>
      <c r="I33" s="285">
        <f>IF(NOT(ISNUMBER(H33)),"",IF(H33="","€€",G33/H33))</f>
      </c>
      <c r="J33" s="222"/>
      <c r="K33" s="255">
        <f>IF(NOT(ISNUMBER(H33)),"",IF(AND(L33&gt;O33),"G",IF(AND(L33&lt;O33),"P",IF(AND(L33=O33),"N"))))</f>
      </c>
      <c r="L33" s="328">
        <f>IF(NOT(ISNUMBER(H33)),"",(G33/F33))</f>
      </c>
      <c r="M33" s="239">
        <f>IF(NOT(ISNUMBER(H33)),"",IF(AND(L33&gt;O33),3,IF(AND(K33=P33),2,IF(AND(L33&lt;O33),1))))</f>
      </c>
      <c r="N33" s="239">
        <f>IF(NOT(ISNUMBER(T33)),"",IF(AND(O33&gt;L33),3,IF(AND(O33=L33),2,IF(AND(O33&lt;L33),1))))</f>
      </c>
      <c r="O33" s="312">
        <f>IF(NOT(ISNUMBER(T33)),"",(T33/U33))</f>
      </c>
      <c r="P33" s="255">
        <f>IF(NOT(ISNUMBER(T33)),"",IF(AND(O33&gt;L33),"G",IF(AND(O33&lt;L33),"P",IF(AND(O33=L33),"N"))))</f>
      </c>
      <c r="Q33" s="222"/>
      <c r="R33" s="285">
        <f>IF(NOT(ISNUMBER(H33)),"",IF(S33="","€€",T33/S33))</f>
      </c>
      <c r="S33" s="239">
        <f>H33</f>
        <v>0</v>
      </c>
      <c r="T33" s="222"/>
      <c r="U33" s="239">
        <f>IF(V33="N3",200,IF(V33="R1",150,IF(V33="R2",100,IF(V33="R3",70,IF(V33="R4",50,"")))))</f>
      </c>
      <c r="V33" s="72">
        <f>_xlfn.IFERROR(IF(X33=0,"",VLOOKUP(X33,'Joueurs autorises 2023-24'!$A$2:$I$125,3,FALSE)),"N/A")</f>
      </c>
      <c r="W33" s="344">
        <f>IF(X33=0,"",VLOOKUP(X33,'Joueurs autorises 2023-24'!$A$2:$B$125,2,FALSE))</f>
      </c>
      <c r="X33" s="369"/>
      <c r="Y33" s="247" t="s">
        <v>17</v>
      </c>
      <c r="Z33" s="367" t="s">
        <v>154</v>
      </c>
      <c r="AA33" s="368"/>
      <c r="AB33" s="93"/>
    </row>
    <row r="34" spans="1:28" ht="18" customHeight="1">
      <c r="A34" s="2"/>
      <c r="B34" s="248"/>
      <c r="C34" s="301"/>
      <c r="D34" s="295"/>
      <c r="E34" s="123">
        <f>_xlfn.IFERROR(IF(C33=0,"",VLOOKUP(C33,'Joueurs autorises 2023-24'!$A$2:$I$125,4,FALSE)),"N")</f>
      </c>
      <c r="F34" s="246"/>
      <c r="G34" s="223"/>
      <c r="H34" s="223"/>
      <c r="I34" s="219"/>
      <c r="J34" s="223"/>
      <c r="K34" s="231" t="e">
        <f>IF(ISBLANK(P34),"NJ",IF(AND(Q34=R34,B34&lt;#REF!),"G",IF(AND(Q34=R34,B34=#REF!),"N","P")))</f>
        <v>#REF!</v>
      </c>
      <c r="L34" s="329" t="e">
        <f>IF(M34="","€€",N34/M34)</f>
        <v>#DIV/0!</v>
      </c>
      <c r="M34" s="237">
        <f>IF(ISBLANK(H34),0,IF(AND(G34=F34,U34&lt;W34),3,IF(AND(G34=F34,U34=W34),2,1)))</f>
        <v>0</v>
      </c>
      <c r="N34" s="237">
        <f>IF(ISBLANK(T34),0,IF(AND(U34=W34,F34&lt;D34),3,IF(AND(U34=W34,F34=D34),2,1)))</f>
        <v>0</v>
      </c>
      <c r="O34" s="234" t="e">
        <f>IF(P34="","€€",Q34/P34)</f>
        <v>#VALUE!</v>
      </c>
      <c r="P34" s="231" t="str">
        <f>IF(ISBLANK(S34),"NJ",IF(AND(T34=U34,F34&lt;D34),"G",IF(AND(T34=U34,F34=D34),"N","P")))</f>
        <v>NJ</v>
      </c>
      <c r="Q34" s="223"/>
      <c r="R34" s="219" t="str">
        <f>IF(S34="","€€",T34/S34)</f>
        <v>€€</v>
      </c>
      <c r="S34" s="238"/>
      <c r="T34" s="223"/>
      <c r="U34" s="238"/>
      <c r="V34" s="123">
        <f>_xlfn.IFERROR(IF(X33=0,"",VLOOKUP(X33,'Joueurs autorises 2023-24'!$A$2:$I$125,4,FALSE)),"N")</f>
      </c>
      <c r="W34" s="243"/>
      <c r="X34" s="258"/>
      <c r="Y34" s="248"/>
      <c r="Z34" s="367"/>
      <c r="AA34" s="368"/>
      <c r="AB34" s="93"/>
    </row>
    <row r="35" spans="1:28" ht="18" customHeight="1">
      <c r="A35" s="2"/>
      <c r="B35" s="248"/>
      <c r="C35" s="297"/>
      <c r="D35" s="296">
        <f>IF(C35=0,"",VLOOKUP(C35,'Joueurs autorises 2023-24'!$A$2:$B$125,2,FALSE))</f>
      </c>
      <c r="E35" s="59">
        <f>_xlfn.IFERROR(IF(C35=0,"",VLOOKUP(C35,'Joueurs autorises 2023-24'!$A$2:$I$125,3,FALSE)),"N/A")</f>
      </c>
      <c r="F35" s="245">
        <f>IF(E35="N3",200,IF(E35="R1",150,IF(E35="R2",100,IF(E35="R3",70,IF(E35="R4",50,"")))))</f>
      </c>
      <c r="G35" s="232"/>
      <c r="H35" s="232"/>
      <c r="I35" s="278">
        <f>IF(NOT(ISNUMBER(H35)),"",IF(H35="","€€",G35/H35))</f>
      </c>
      <c r="J35" s="232"/>
      <c r="K35" s="272">
        <f>IF(NOT(ISNUMBER(H35)),"",IF(AND(L35&gt;O35),"G",IF(AND(L35&lt;O35),"P",IF(AND(L35=O35),"N"))))</f>
      </c>
      <c r="L35" s="233">
        <f>IF(NOT(ISNUMBER(H35)),"",(G35/F35))</f>
      </c>
      <c r="M35" s="279">
        <f>IF(NOT(ISNUMBER(H35)),"",IF(AND(L35&gt;O35),3,IF(AND(K35=P35),2,IF(AND(L35&lt;O35),1))))</f>
      </c>
      <c r="N35" s="279">
        <f>IF(NOT(ISNUMBER(T35)),"",IF(AND(O35&gt;L35),3,IF(AND(O35=L35),2,IF(AND(O35&lt;L35),1))))</f>
      </c>
      <c r="O35" s="233">
        <f>IF(NOT(ISNUMBER(T35)),"",(T35/U35))</f>
      </c>
      <c r="P35" s="230">
        <f>IF(NOT(ISNUMBER(T35)),"",IF(AND(O35&gt;L35),"G",IF(AND(O35&lt;L35),"P",IF(AND(O35=L35),"N"))))</f>
      </c>
      <c r="Q35" s="232"/>
      <c r="R35" s="218">
        <f>IF(NOT(ISNUMBER(H35)),"",IF(S35="","€€",T35/S35))</f>
      </c>
      <c r="S35" s="237">
        <f>H35</f>
        <v>0</v>
      </c>
      <c r="T35" s="232"/>
      <c r="U35" s="245">
        <f>IF(V35="N3",200,IF(V35="R1",150,IF(V35="R2",100,IF(V35="R3",70,IF(V35="R4",50,"")))))</f>
      </c>
      <c r="V35" s="59">
        <f>_xlfn.IFERROR(IF(X35=0,"",VLOOKUP(X35,'Joueurs autorises 2023-24'!$A$2:$I$125,3,FALSE)),"N/A")</f>
      </c>
      <c r="W35" s="242">
        <f>IF(X35=0,"",VLOOKUP(X35,'Joueurs autorises 2023-24'!$A$2:$B$125,2,FALSE))</f>
      </c>
      <c r="X35" s="266"/>
      <c r="Y35" s="248"/>
      <c r="Z35" s="367"/>
      <c r="AA35" s="368"/>
      <c r="AB35" s="93"/>
    </row>
    <row r="36" spans="1:28" ht="18" customHeight="1" thickBot="1">
      <c r="A36" s="2"/>
      <c r="B36" s="249"/>
      <c r="C36" s="298"/>
      <c r="D36" s="295"/>
      <c r="E36" s="123">
        <f>_xlfn.IFERROR(IF(C35=0,"",VLOOKUP(C35,'Joueurs autorises 2023-24'!$A$2:$I$125,4,FALSE)),"N")</f>
      </c>
      <c r="F36" s="246"/>
      <c r="G36" s="223"/>
      <c r="H36" s="223"/>
      <c r="I36" s="219"/>
      <c r="J36" s="223"/>
      <c r="K36" s="231" t="e">
        <f>IF(ISBLANK(P36),"NJ",IF(AND(Q36=R36,B36&lt;#REF!),"G",IF(AND(Q36=R36,B36=#REF!),"N","P")))</f>
        <v>#REF!</v>
      </c>
      <c r="L36" s="234" t="e">
        <f>IF(M36="","€€",N36/M36)</f>
        <v>#DIV/0!</v>
      </c>
      <c r="M36" s="238">
        <f>IF(ISBLANK(H36),0,IF(AND(G36=F36,U36&lt;W36),3,IF(AND(G36=F36,U36=W36),2,1)))</f>
        <v>0</v>
      </c>
      <c r="N36" s="238">
        <f>IF(ISBLANK(T36),0,IF(AND(U36=W36,F36&lt;D36),3,IF(AND(U36=W36,F36=D36),2,1)))</f>
        <v>0</v>
      </c>
      <c r="O36" s="234" t="e">
        <f>IF(P36="","€€",Q36/P36)</f>
        <v>#VALUE!</v>
      </c>
      <c r="P36" s="231" t="str">
        <f>IF(ISBLANK(S36),"NJ",IF(AND(T36=U36,F36&lt;D36),"G",IF(AND(T36=U36,F36=D36),"N","P")))</f>
        <v>NJ</v>
      </c>
      <c r="Q36" s="223"/>
      <c r="R36" s="219" t="str">
        <f>IF(S36="","€€",T36/S36)</f>
        <v>€€</v>
      </c>
      <c r="S36" s="238"/>
      <c r="T36" s="223"/>
      <c r="U36" s="246"/>
      <c r="V36" s="123">
        <f>_xlfn.IFERROR(IF(X35=0,"",VLOOKUP(X35,'Joueurs autorises 2023-24'!$A$2:$I$125,4,FALSE)),"N")</f>
      </c>
      <c r="W36" s="243"/>
      <c r="X36" s="258"/>
      <c r="Y36" s="284"/>
      <c r="Z36" s="367"/>
      <c r="AA36" s="368"/>
      <c r="AB36" s="93"/>
    </row>
    <row r="37" spans="1:28" ht="18" customHeight="1">
      <c r="A37" s="2"/>
      <c r="B37" s="290" t="s">
        <v>20</v>
      </c>
      <c r="C37" s="291"/>
      <c r="D37" s="313">
        <f>IF(C37=0,"",VLOOKUP(C37,'Joueurs autorises 2023-24'!$A$2:$B$125,2,FALSE))</f>
      </c>
      <c r="E37" s="59">
        <f>_xlfn.IFERROR(IF(C37=0,"",VLOOKUP(C37,'Joueurs autorises 2023-24'!$A$2:$I$125,5,FALSE)),"N/A")</f>
      </c>
      <c r="F37" s="293">
        <f>IF(E37="N3",80,IF(E37="R1",60,IF(E37="R2",40,"")))</f>
      </c>
      <c r="G37" s="256"/>
      <c r="H37" s="256"/>
      <c r="I37" s="218">
        <f>IF(NOT(ISNUMBER(H37)),"",IF(H37="","€€",G37/H37))</f>
      </c>
      <c r="J37" s="256"/>
      <c r="K37" s="272">
        <f>IF(NOT(ISNUMBER(H37)),"",IF(AND(L37&gt;O37),"G",IF(AND(L37&lt;O37),"P",IF(AND(L37=O37),"N"))))</f>
      </c>
      <c r="L37" s="252">
        <f>IF(NOT(ISNUMBER(H37)),"",(G37/F37))</f>
      </c>
      <c r="M37" s="237">
        <f>IF(NOT(ISNUMBER(H37)),"",IF(AND(L37&gt;O37),3,IF(AND(K37=P37),2,IF(AND(L37&lt;O37),1))))</f>
      </c>
      <c r="N37" s="237">
        <f>IF(NOT(ISNUMBER(T37)),"",IF(AND(O37&gt;L37),3,IF(AND(O37=L37),2,IF(AND(O37&lt;L37),1))))</f>
      </c>
      <c r="O37" s="252">
        <f>IF(NOT(ISNUMBER(T37)),"",(T37/U37))</f>
      </c>
      <c r="P37" s="272">
        <f>IF(NOT(ISNUMBER(T37)),"",IF(AND(O37&gt;L37),"G",IF(AND(O37&lt;L37),"P",IF(AND(O37=L37),"N"))))</f>
      </c>
      <c r="Q37" s="256"/>
      <c r="R37" s="218">
        <f>IF(NOT(ISNUMBER(H37)),"",IF(S37="","€€",T37/S37))</f>
      </c>
      <c r="S37" s="237">
        <f>H37</f>
        <v>0</v>
      </c>
      <c r="T37" s="232"/>
      <c r="U37" s="250">
        <f>IF(V37="N3",80,IF(V37="R1",60,IF(V37="R2",40,"")))</f>
      </c>
      <c r="V37" s="59">
        <f>_xlfn.IFERROR(IF(X37=0,"",VLOOKUP(X37,'Joueurs autorises 2023-24'!$A$2:$I$125,5,FALSE)),"N/A")</f>
      </c>
      <c r="W37" s="242">
        <f>IF(X37=0,"",VLOOKUP(X37,'Joueurs autorises 2023-24'!$A$2:$B$125,2,FALSE))</f>
      </c>
      <c r="X37" s="257"/>
      <c r="Y37" s="259" t="s">
        <v>20</v>
      </c>
      <c r="Z37" s="367"/>
      <c r="AA37" s="368"/>
      <c r="AB37" s="93"/>
    </row>
    <row r="38" spans="2:28" ht="18" customHeight="1">
      <c r="B38" s="260"/>
      <c r="C38" s="292"/>
      <c r="D38" s="295"/>
      <c r="E38" s="123">
        <f>_xlfn.IFERROR(IF(C37=0,"",VLOOKUP(C37,'Joueurs autorises 2023-24'!$A$2:$I$125,6,FALSE)),"N")</f>
      </c>
      <c r="F38" s="246"/>
      <c r="G38" s="223"/>
      <c r="H38" s="223"/>
      <c r="I38" s="219" t="str">
        <f>IF(H38="","€€",G38/H38)</f>
        <v>€€</v>
      </c>
      <c r="J38" s="223"/>
      <c r="K38" s="231" t="e">
        <f>IF(ISBLANK(P38),"NJ",IF(AND(Q38=R38,B38&lt;#REF!),"G",IF(AND(Q38=R38,B38=#REF!),"N","P")))</f>
        <v>#REF!</v>
      </c>
      <c r="L38" s="234" t="e">
        <f>IF(M38="","€€",N38/M38)</f>
        <v>#DIV/0!</v>
      </c>
      <c r="M38" s="238">
        <f>IF(ISBLANK(H38),0,IF(AND(G38=F38,U38&lt;W38),3,IF(AND(G38=F38,U38=W38),2,1)))</f>
        <v>0</v>
      </c>
      <c r="N38" s="238">
        <f>IF(ISBLANK(T38),0,IF(AND(U38=W38,F38&lt;D38),3,IF(AND(U38=W38,F38=D38),2,1)))</f>
        <v>0</v>
      </c>
      <c r="O38" s="234" t="e">
        <f>IF(P38="","€€",Q38/P38)</f>
        <v>#VALUE!</v>
      </c>
      <c r="P38" s="231" t="str">
        <f>IF(ISBLANK(S38),"NJ",IF(AND(T38=U38,F38&lt;D38),"G",IF(AND(T38=U38,F38=D38),"N","P")))</f>
        <v>NJ</v>
      </c>
      <c r="Q38" s="223"/>
      <c r="R38" s="219" t="str">
        <f>IF(S38="","€€",T38/S38)</f>
        <v>€€</v>
      </c>
      <c r="S38" s="238"/>
      <c r="T38" s="223"/>
      <c r="U38" s="251"/>
      <c r="V38" s="123">
        <f>_xlfn.IFERROR(IF(X37=0,"",VLOOKUP(X37,'Joueurs autorises 2023-24'!$A$2:$I$125,6,FALSE)),"N")</f>
      </c>
      <c r="W38" s="243"/>
      <c r="X38" s="258"/>
      <c r="Y38" s="260"/>
      <c r="Z38" s="367"/>
      <c r="AA38" s="368"/>
      <c r="AB38" s="93"/>
    </row>
    <row r="39" spans="2:28" ht="18" customHeight="1">
      <c r="B39" s="267" t="s">
        <v>151</v>
      </c>
      <c r="C39" s="269"/>
      <c r="D39" s="296">
        <f>IF(C39=0,"",VLOOKUP(C39,'Joueurs autorises 2023-24'!$A$2:$B$125,2,FALSE))</f>
      </c>
      <c r="E39" s="59">
        <f>_xlfn.IFERROR(IF(C39=0,"",VLOOKUP(C39,'Joueurs autorises 2023-24'!$A$2:$I$125,7,FALSE)),"N/A")</f>
      </c>
      <c r="F39" s="245">
        <f>IF(E39="N3",25,IF(E39="R1",20,IF(E39="R2",15,"")))</f>
      </c>
      <c r="G39" s="256"/>
      <c r="H39" s="256"/>
      <c r="I39" s="288">
        <f>IF(NOT(ISNUMBER(H39)),"",IF(H39="","€€",G39/H39))</f>
      </c>
      <c r="J39" s="256"/>
      <c r="K39" s="272">
        <f>IF(NOT(ISNUMBER(H39)),"",IF(AND(L39&gt;O39),"G",IF(AND(L39&lt;O39),"P",IF(AND(L39=O39),"N"))))</f>
      </c>
      <c r="L39" s="252">
        <f>IF(NOT(ISNUMBER(H39)),"",(G39/F39))</f>
      </c>
      <c r="M39" s="237">
        <f>IF(NOT(ISNUMBER(H39)),"",IF(AND(L39&gt;O39),3,IF(AND(K39=P39),2,IF(AND(L39&lt;O39),1))))</f>
      </c>
      <c r="N39" s="237">
        <f>IF(NOT(ISNUMBER(T39)),"",IF(AND(O39&gt;L39),3,IF(AND(O39=L39),2,IF(AND(O39&lt;L39),1))))</f>
      </c>
      <c r="O39" s="252">
        <f>IF(NOT(ISNUMBER(T39)),"",(T39/U39))</f>
      </c>
      <c r="P39" s="272">
        <f>IF(NOT(ISNUMBER(T39)),"",IF(AND(O39&gt;L39),"G",IF(AND(O39&lt;L39),"P",IF(AND(O39=L39),"N"))))</f>
      </c>
      <c r="Q39" s="256"/>
      <c r="R39" s="288">
        <f>IF(NOT(ISNUMBER(H39)),"",IF(S39="","€€",T39/S39))</f>
      </c>
      <c r="S39" s="237">
        <f>H39</f>
        <v>0</v>
      </c>
      <c r="T39" s="256"/>
      <c r="U39" s="237">
        <f>IF(V39="N3",25,IF(V39="R1",20,IF(V39="R2",15,"")))</f>
      </c>
      <c r="V39" s="59">
        <f>_xlfn.IFERROR(IF(X39=0,"",VLOOKUP(X39,'Joueurs autorises 2023-24'!$A$2:$I$125,7,FALSE)),"N/A")</f>
      </c>
      <c r="W39" s="242">
        <f>IF(X39=0,"",VLOOKUP(X39,'Joueurs autorises 2023-24'!$A$2:$B$125,2,FALSE))</f>
      </c>
      <c r="X39" s="257"/>
      <c r="Y39" s="282" t="s">
        <v>151</v>
      </c>
      <c r="Z39" s="367"/>
      <c r="AA39" s="368"/>
      <c r="AB39" s="93"/>
    </row>
    <row r="40" spans="2:28" ht="18" customHeight="1" thickBot="1">
      <c r="B40" s="268"/>
      <c r="C40" s="269"/>
      <c r="D40" s="306"/>
      <c r="E40" s="128">
        <f>_xlfn.IFERROR(IF(C39=0,"",VLOOKUP(C39,'Joueurs autorises 2023-24'!$A$2:$I$125,8,FALSE)),"N")</f>
      </c>
      <c r="F40" s="245"/>
      <c r="G40" s="256"/>
      <c r="H40" s="256"/>
      <c r="I40" s="288" t="str">
        <f>IF(H40="","€€",G40/H40)</f>
        <v>€€</v>
      </c>
      <c r="J40" s="256"/>
      <c r="K40" s="272" t="e">
        <f>IF(ISBLANK(P40),"NJ",IF(AND(Q40=R40,B40&lt;#REF!),"G",IF(AND(Q40=R40,B40=#REF!),"N","P")))</f>
        <v>#REF!</v>
      </c>
      <c r="L40" s="253" t="e">
        <f>IF(M40="","€€",N40/M40)</f>
        <v>#DIV/0!</v>
      </c>
      <c r="M40" s="229">
        <f>IF(ISBLANK(H40),0,IF(AND(G40=F40,U40&lt;W40),3,IF(AND(G40=F40,U40=W40),2,1)))</f>
        <v>0</v>
      </c>
      <c r="N40" s="229">
        <f>IF(ISBLANK(T40),0,IF(AND(U40=W40,F40&lt;D40),3,IF(AND(U40=W40,F40=D40),2,1)))</f>
        <v>0</v>
      </c>
      <c r="O40" s="253" t="e">
        <f>IF(P40="","€€",Q40/P40)</f>
        <v>#VALUE!</v>
      </c>
      <c r="P40" s="272" t="str">
        <f>IF(ISBLANK(S40),"NJ",IF(AND(T40=U40,F40&lt;D40),"G",IF(AND(T40=U40,F40=D40),"N","P")))</f>
        <v>NJ</v>
      </c>
      <c r="Q40" s="256"/>
      <c r="R40" s="288" t="str">
        <f>IF(S40="","€€",T40/S40)</f>
        <v>€€</v>
      </c>
      <c r="S40" s="237"/>
      <c r="T40" s="256"/>
      <c r="U40" s="237"/>
      <c r="V40" s="128">
        <f>_xlfn.IFERROR(IF(X39=0,"",VLOOKUP(X39,'Joueurs autorises 2023-24'!$A$2:$I$125,8,FALSE)),"N")</f>
      </c>
      <c r="W40" s="244"/>
      <c r="X40" s="281"/>
      <c r="Y40" s="283"/>
      <c r="Z40" s="367"/>
      <c r="AA40" s="368"/>
      <c r="AB40" s="93"/>
    </row>
    <row r="41" spans="2:28" ht="15" customHeight="1">
      <c r="B41" s="200" t="s">
        <v>651</v>
      </c>
      <c r="C41" s="201"/>
      <c r="D41" s="202"/>
      <c r="E41" s="212">
        <f>IF(M41&lt;&gt;"",IF(M41&gt;N41,2,IF(M41=N41,1,IF(M41&lt;N41,0))),"")</f>
      </c>
      <c r="F41" s="213"/>
      <c r="G41" s="213"/>
      <c r="H41" s="213"/>
      <c r="I41" s="226"/>
      <c r="J41" s="240" t="s">
        <v>19</v>
      </c>
      <c r="K41" s="240"/>
      <c r="L41" s="228">
        <f>IF(G39&lt;&gt;"",(G33/F33+G35/F35+G37/F37+G39/F39)/4,0)</f>
        <v>0</v>
      </c>
      <c r="M41" s="239">
        <f>IF(NOT(ISNUMBER(G39)),"",M33+M35+M37+M39)</f>
      </c>
      <c r="N41" s="239">
        <f>IF(NOT(ISNUMBER(T39)),"",N33+N35+N37+N39)</f>
      </c>
      <c r="O41" s="228">
        <f>IF(T39&lt;&gt;"",(T33/U33+T35/U35+T37/U37+T39/U39)/4,0)</f>
        <v>0</v>
      </c>
      <c r="P41" s="240" t="s">
        <v>19</v>
      </c>
      <c r="Q41" s="240"/>
      <c r="R41" s="212">
        <f>IF(N41&lt;&gt;"",2-E41,"")</f>
      </c>
      <c r="S41" s="213"/>
      <c r="T41" s="213"/>
      <c r="U41" s="213"/>
      <c r="V41" s="214"/>
      <c r="W41" s="206" t="s">
        <v>651</v>
      </c>
      <c r="X41" s="207"/>
      <c r="Y41" s="208"/>
      <c r="AA41" s="38"/>
      <c r="AB41" s="94"/>
    </row>
    <row r="42" spans="2:28" ht="15" customHeight="1" thickBot="1">
      <c r="B42" s="203"/>
      <c r="C42" s="204"/>
      <c r="D42" s="205"/>
      <c r="E42" s="215"/>
      <c r="F42" s="216"/>
      <c r="G42" s="216"/>
      <c r="H42" s="216"/>
      <c r="I42" s="227"/>
      <c r="J42" s="241"/>
      <c r="K42" s="241"/>
      <c r="L42" s="229"/>
      <c r="M42" s="229"/>
      <c r="N42" s="229"/>
      <c r="O42" s="229"/>
      <c r="P42" s="241"/>
      <c r="Q42" s="241"/>
      <c r="R42" s="215"/>
      <c r="S42" s="216"/>
      <c r="T42" s="216"/>
      <c r="U42" s="216"/>
      <c r="V42" s="217"/>
      <c r="W42" s="209"/>
      <c r="X42" s="210"/>
      <c r="Y42" s="211"/>
      <c r="AA42" s="38"/>
      <c r="AB42" s="94"/>
    </row>
    <row r="43" spans="2:28" ht="15" customHeight="1">
      <c r="B43" s="3"/>
      <c r="C43" s="3"/>
      <c r="D43" s="320" t="s">
        <v>21</v>
      </c>
      <c r="E43" s="308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10"/>
      <c r="X43" s="91"/>
      <c r="Y43" s="92"/>
      <c r="AB43" s="95"/>
    </row>
    <row r="44" spans="2:28" ht="15" customHeight="1">
      <c r="B44" s="3"/>
      <c r="C44" s="3"/>
      <c r="D44" s="320"/>
      <c r="E44" s="336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8"/>
      <c r="X44" s="224" t="s">
        <v>633</v>
      </c>
      <c r="Y44" s="225"/>
      <c r="AB44" s="95"/>
    </row>
    <row r="45" spans="2:28" ht="15" customHeight="1">
      <c r="B45" s="3"/>
      <c r="C45" s="3"/>
      <c r="D45" s="321"/>
      <c r="E45" s="308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10"/>
      <c r="X45" s="5"/>
      <c r="Y45" s="4"/>
      <c r="AA45" s="6"/>
      <c r="AB45" s="51"/>
    </row>
    <row r="46" spans="2:28" ht="4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AB46" s="95"/>
    </row>
    <row r="47" spans="2:28" ht="15" customHeight="1">
      <c r="B47" s="11"/>
      <c r="C47" s="317" t="s">
        <v>22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7"/>
      <c r="AB47" s="95"/>
    </row>
    <row r="48" spans="2:28" ht="30" customHeight="1">
      <c r="B48" s="11"/>
      <c r="C48" s="12"/>
      <c r="D48" s="87"/>
      <c r="E48" s="13"/>
      <c r="F48" s="330" t="s">
        <v>634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14"/>
      <c r="Z48" s="8"/>
      <c r="AB48" s="95"/>
    </row>
    <row r="49" spans="2:25" ht="18" customHeight="1">
      <c r="B49" s="3"/>
      <c r="C49" s="3"/>
      <c r="D49" s="331"/>
      <c r="E49" s="331"/>
      <c r="F49" s="331"/>
      <c r="G49" s="331"/>
      <c r="H49" s="4"/>
      <c r="I49" s="4"/>
      <c r="J49" s="4"/>
      <c r="K49" s="4"/>
      <c r="L49" s="4"/>
      <c r="M49" s="4"/>
      <c r="N49" s="4"/>
      <c r="O49" s="19" t="s">
        <v>1</v>
      </c>
      <c r="P49" s="326" t="s">
        <v>635</v>
      </c>
      <c r="Q49" s="327"/>
      <c r="R49" s="327"/>
      <c r="S49" s="327"/>
      <c r="T49" s="327"/>
      <c r="U49" s="327"/>
      <c r="V49" s="327"/>
      <c r="W49" s="327"/>
      <c r="X49" s="3"/>
      <c r="Y49" s="3"/>
    </row>
    <row r="50" spans="2:25" ht="20.25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26" t="s">
        <v>636</v>
      </c>
      <c r="Q50" s="326"/>
      <c r="R50" s="326"/>
      <c r="S50" s="326"/>
      <c r="T50" s="326"/>
      <c r="U50" s="326"/>
      <c r="V50" s="21"/>
      <c r="W50" s="4"/>
      <c r="X50" s="3"/>
      <c r="Y50" s="3"/>
    </row>
    <row r="51" spans="2:25" ht="19.5" customHeight="1">
      <c r="B51" s="9"/>
      <c r="C51" s="9"/>
      <c r="K51" s="20"/>
      <c r="M51" s="325"/>
      <c r="N51" s="325"/>
      <c r="O51" s="325"/>
      <c r="P51" s="325"/>
      <c r="Q51" s="325"/>
      <c r="R51" s="325"/>
      <c r="S51" s="325"/>
      <c r="T51" s="325"/>
      <c r="U51" s="325"/>
      <c r="V51" s="22"/>
      <c r="X51" s="9"/>
      <c r="Y51" s="9"/>
    </row>
    <row r="52" spans="2:25" ht="12.75"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9"/>
      <c r="Y52" s="9"/>
    </row>
    <row r="53" spans="2:25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91" ht="12.75">
      <c r="C91" s="15" t="s">
        <v>632</v>
      </c>
    </row>
    <row r="92" ht="15">
      <c r="C92" s="122" t="s">
        <v>615</v>
      </c>
    </row>
    <row r="93" ht="15">
      <c r="C93" s="122" t="s">
        <v>218</v>
      </c>
    </row>
    <row r="94" ht="15">
      <c r="C94" s="122" t="s">
        <v>221</v>
      </c>
    </row>
    <row r="95" ht="15">
      <c r="C95" s="122" t="s">
        <v>223</v>
      </c>
    </row>
    <row r="96" ht="15">
      <c r="C96" s="122" t="s">
        <v>591</v>
      </c>
    </row>
    <row r="97" ht="15">
      <c r="C97" s="122" t="s">
        <v>208</v>
      </c>
    </row>
    <row r="98" ht="15">
      <c r="C98" s="122" t="s">
        <v>240</v>
      </c>
    </row>
    <row r="99" ht="15">
      <c r="C99" s="122" t="s">
        <v>575</v>
      </c>
    </row>
    <row r="100" ht="15">
      <c r="C100" s="122" t="s">
        <v>244</v>
      </c>
    </row>
    <row r="101" ht="15">
      <c r="C101" s="122" t="s">
        <v>564</v>
      </c>
    </row>
    <row r="102" ht="15">
      <c r="C102" s="122" t="s">
        <v>557</v>
      </c>
    </row>
    <row r="103" ht="15">
      <c r="C103" s="122" t="s">
        <v>554</v>
      </c>
    </row>
    <row r="104" ht="15">
      <c r="C104" s="122" t="s">
        <v>545</v>
      </c>
    </row>
    <row r="105" ht="15">
      <c r="C105" s="122" t="s">
        <v>640</v>
      </c>
    </row>
    <row r="106" ht="15">
      <c r="C106" s="122" t="s">
        <v>330</v>
      </c>
    </row>
    <row r="117" ht="2.25" customHeight="1"/>
    <row r="118" ht="10.5" customHeight="1"/>
    <row r="119" ht="10.5" customHeight="1"/>
    <row r="120" ht="10.5" customHeight="1" hidden="1"/>
    <row r="121" spans="15:22" ht="12.75" hidden="1">
      <c r="O121" s="1" t="s">
        <v>200</v>
      </c>
      <c r="R121" s="1" t="s">
        <v>201</v>
      </c>
      <c r="V121" s="1" t="s">
        <v>202</v>
      </c>
    </row>
    <row r="122" ht="12.75" hidden="1"/>
    <row r="123" spans="15:22" ht="12.75" hidden="1">
      <c r="O123" s="1" t="s">
        <v>33</v>
      </c>
      <c r="P123" s="1">
        <v>2</v>
      </c>
      <c r="R123" s="1" t="s">
        <v>33</v>
      </c>
      <c r="S123" s="1">
        <v>4</v>
      </c>
      <c r="V123" s="1">
        <v>0</v>
      </c>
    </row>
    <row r="124" spans="3:22" ht="12.75" hidden="1">
      <c r="C124" s="1" t="s">
        <v>517</v>
      </c>
      <c r="O124" s="1" t="s">
        <v>31</v>
      </c>
      <c r="P124" s="1">
        <v>1</v>
      </c>
      <c r="R124" s="1" t="s">
        <v>31</v>
      </c>
      <c r="S124" s="1">
        <v>1</v>
      </c>
      <c r="V124" s="1">
        <v>1</v>
      </c>
    </row>
    <row r="125" spans="3:22" ht="12.75" hidden="1">
      <c r="C125" s="1" t="s">
        <v>519</v>
      </c>
      <c r="O125" s="1" t="s">
        <v>28</v>
      </c>
      <c r="P125" s="1">
        <v>1</v>
      </c>
      <c r="R125" s="1" t="s">
        <v>28</v>
      </c>
      <c r="S125" s="1">
        <v>1</v>
      </c>
      <c r="V125" s="1">
        <v>1</v>
      </c>
    </row>
    <row r="126" spans="3:22" ht="12.75" hidden="1">
      <c r="C126" s="1" t="s">
        <v>221</v>
      </c>
      <c r="O126" s="1" t="s">
        <v>44</v>
      </c>
      <c r="P126" s="1">
        <v>1</v>
      </c>
      <c r="R126" s="1" t="s">
        <v>44</v>
      </c>
      <c r="S126" s="1">
        <v>1</v>
      </c>
      <c r="V126" s="1">
        <v>1</v>
      </c>
    </row>
    <row r="127" spans="3:22" ht="12.75" hidden="1">
      <c r="C127" s="1" t="s">
        <v>223</v>
      </c>
      <c r="O127" s="1" t="s">
        <v>42</v>
      </c>
      <c r="P127" s="1">
        <v>1</v>
      </c>
      <c r="R127" s="1" t="s">
        <v>42</v>
      </c>
      <c r="S127" s="1">
        <v>1</v>
      </c>
      <c r="V127" s="1">
        <v>1</v>
      </c>
    </row>
    <row r="128" spans="3:22" ht="12.75" hidden="1">
      <c r="C128" s="1" t="s">
        <v>520</v>
      </c>
      <c r="P128" s="1">
        <v>6</v>
      </c>
      <c r="S128" s="1">
        <v>8</v>
      </c>
      <c r="V128" s="1">
        <v>4</v>
      </c>
    </row>
    <row r="129" ht="12.75" hidden="1">
      <c r="C129" s="1" t="s">
        <v>521</v>
      </c>
    </row>
    <row r="130" ht="12.75" hidden="1">
      <c r="C130" s="1" t="s">
        <v>522</v>
      </c>
    </row>
    <row r="131" ht="12.75" hidden="1">
      <c r="C131" s="1" t="s">
        <v>214</v>
      </c>
    </row>
    <row r="132" ht="12.75" hidden="1">
      <c r="C132" s="1" t="s">
        <v>84</v>
      </c>
    </row>
    <row r="133" ht="12.75" hidden="1">
      <c r="C133" s="1" t="s">
        <v>240</v>
      </c>
    </row>
    <row r="134" ht="12.75" hidden="1">
      <c r="C134" s="1" t="s">
        <v>244</v>
      </c>
    </row>
    <row r="135" ht="12.75" hidden="1">
      <c r="C135" s="68" t="s">
        <v>24</v>
      </c>
    </row>
    <row r="136" ht="12.75" hidden="1">
      <c r="C136" s="1" t="s">
        <v>205</v>
      </c>
    </row>
    <row r="137" spans="3:4" ht="12.75" hidden="1">
      <c r="C137" s="1" t="s">
        <v>249</v>
      </c>
      <c r="D137" s="68"/>
    </row>
    <row r="138" ht="12.75" hidden="1">
      <c r="C138" s="1" t="s">
        <v>274</v>
      </c>
    </row>
    <row r="139" ht="12.75" hidden="1">
      <c r="C139" s="1" t="s">
        <v>473</v>
      </c>
    </row>
  </sheetData>
  <sheetProtection sheet="1" selectLockedCells="1"/>
  <mergeCells count="357">
    <mergeCell ref="Q19:Q20"/>
    <mergeCell ref="W33:W34"/>
    <mergeCell ref="W35:W36"/>
    <mergeCell ref="W37:W38"/>
    <mergeCell ref="X33:X34"/>
    <mergeCell ref="T33:T34"/>
    <mergeCell ref="Q33:Q34"/>
    <mergeCell ref="R33:R34"/>
    <mergeCell ref="U23:U24"/>
    <mergeCell ref="Z5:AA12"/>
    <mergeCell ref="Z19:AA26"/>
    <mergeCell ref="Z33:AA40"/>
    <mergeCell ref="W11:W12"/>
    <mergeCell ref="W19:W20"/>
    <mergeCell ref="Y9:Y10"/>
    <mergeCell ref="W7:W8"/>
    <mergeCell ref="Y5:Y8"/>
    <mergeCell ref="Y11:Y12"/>
    <mergeCell ref="C21:C22"/>
    <mergeCell ref="B9:B10"/>
    <mergeCell ref="B11:B12"/>
    <mergeCell ref="C5:C6"/>
    <mergeCell ref="C7:C8"/>
    <mergeCell ref="D21:D22"/>
    <mergeCell ref="C19:C20"/>
    <mergeCell ref="B17:D17"/>
    <mergeCell ref="B18:D18"/>
    <mergeCell ref="C11:C12"/>
    <mergeCell ref="B19:B22"/>
    <mergeCell ref="F19:F20"/>
    <mergeCell ref="F11:F12"/>
    <mergeCell ref="F9:F10"/>
    <mergeCell ref="R9:R10"/>
    <mergeCell ref="O13:O14"/>
    <mergeCell ref="E13:I14"/>
    <mergeCell ref="L13:L14"/>
    <mergeCell ref="B16:F16"/>
    <mergeCell ref="C9:C10"/>
    <mergeCell ref="P5:P6"/>
    <mergeCell ref="N5:N6"/>
    <mergeCell ref="I7:I8"/>
    <mergeCell ref="D19:D20"/>
    <mergeCell ref="I11:I12"/>
    <mergeCell ref="F5:F6"/>
    <mergeCell ref="L9:L10"/>
    <mergeCell ref="N9:N10"/>
    <mergeCell ref="I17:I18"/>
    <mergeCell ref="P17:P18"/>
    <mergeCell ref="B5:B8"/>
    <mergeCell ref="T16:Y16"/>
    <mergeCell ref="L19:L20"/>
    <mergeCell ref="G16:M16"/>
    <mergeCell ref="N16:S16"/>
    <mergeCell ref="H17:H18"/>
    <mergeCell ref="O17:O18"/>
    <mergeCell ref="Q17:Q18"/>
    <mergeCell ref="H5:H6"/>
    <mergeCell ref="N7:N8"/>
    <mergeCell ref="F7:F8"/>
    <mergeCell ref="S17:S18"/>
    <mergeCell ref="H11:H12"/>
    <mergeCell ref="G11:G12"/>
    <mergeCell ref="G7:G8"/>
    <mergeCell ref="H7:H8"/>
    <mergeCell ref="O7:O8"/>
    <mergeCell ref="R11:R12"/>
    <mergeCell ref="R5:R6"/>
    <mergeCell ref="J7:J8"/>
    <mergeCell ref="O11:O12"/>
    <mergeCell ref="P11:P12"/>
    <mergeCell ref="M5:M6"/>
    <mergeCell ref="R7:R8"/>
    <mergeCell ref="L5:L6"/>
    <mergeCell ref="O5:O6"/>
    <mergeCell ref="M11:M12"/>
    <mergeCell ref="N11:N12"/>
    <mergeCell ref="G2:M2"/>
    <mergeCell ref="W4:Y4"/>
    <mergeCell ref="Q11:Q12"/>
    <mergeCell ref="B1:Y1"/>
    <mergeCell ref="N2:S2"/>
    <mergeCell ref="T2:Y2"/>
    <mergeCell ref="K3:K4"/>
    <mergeCell ref="H3:H4"/>
    <mergeCell ref="L3:L4"/>
    <mergeCell ref="I3:I4"/>
    <mergeCell ref="P3:P4"/>
    <mergeCell ref="Q3:Q4"/>
    <mergeCell ref="R3:R4"/>
    <mergeCell ref="S3:S4"/>
    <mergeCell ref="W3:Y3"/>
    <mergeCell ref="J3:J4"/>
    <mergeCell ref="O3:O4"/>
    <mergeCell ref="B3:D3"/>
    <mergeCell ref="B4:D4"/>
    <mergeCell ref="J11:J12"/>
    <mergeCell ref="K11:K12"/>
    <mergeCell ref="D11:D12"/>
    <mergeCell ref="D7:D8"/>
    <mergeCell ref="D9:D10"/>
    <mergeCell ref="K5:K6"/>
    <mergeCell ref="I5:I6"/>
    <mergeCell ref="J5:J6"/>
    <mergeCell ref="P7:P8"/>
    <mergeCell ref="B2:F2"/>
    <mergeCell ref="X7:X8"/>
    <mergeCell ref="D5:D6"/>
    <mergeCell ref="L7:L8"/>
    <mergeCell ref="Q5:Q6"/>
    <mergeCell ref="Q7:Q8"/>
    <mergeCell ref="K7:K8"/>
    <mergeCell ref="M7:M8"/>
    <mergeCell ref="W5:W6"/>
    <mergeCell ref="F25:F26"/>
    <mergeCell ref="P25:P26"/>
    <mergeCell ref="G9:G10"/>
    <mergeCell ref="H9:H10"/>
    <mergeCell ref="O9:O10"/>
    <mergeCell ref="P9:P10"/>
    <mergeCell ref="M9:M10"/>
    <mergeCell ref="I9:I10"/>
    <mergeCell ref="J13:K14"/>
    <mergeCell ref="J9:J10"/>
    <mergeCell ref="Q9:Q10"/>
    <mergeCell ref="K9:K10"/>
    <mergeCell ref="K19:K20"/>
    <mergeCell ref="J17:J18"/>
    <mergeCell ref="K17:K18"/>
    <mergeCell ref="L17:L18"/>
    <mergeCell ref="O19:O20"/>
    <mergeCell ref="L11:L12"/>
    <mergeCell ref="M13:M14"/>
    <mergeCell ref="N13:N14"/>
    <mergeCell ref="D49:G49"/>
    <mergeCell ref="U9:U10"/>
    <mergeCell ref="P13:Q14"/>
    <mergeCell ref="D23:D24"/>
    <mergeCell ref="B31:D31"/>
    <mergeCell ref="R19:R20"/>
    <mergeCell ref="S19:S20"/>
    <mergeCell ref="E44:W44"/>
    <mergeCell ref="M33:M34"/>
    <mergeCell ref="N33:N34"/>
    <mergeCell ref="U7:U8"/>
    <mergeCell ref="S7:S8"/>
    <mergeCell ref="T7:T8"/>
    <mergeCell ref="S5:S6"/>
    <mergeCell ref="T5:T6"/>
    <mergeCell ref="U5:U6"/>
    <mergeCell ref="X5:X6"/>
    <mergeCell ref="F48:X48"/>
    <mergeCell ref="X9:X10"/>
    <mergeCell ref="S9:S10"/>
    <mergeCell ref="T9:T10"/>
    <mergeCell ref="S11:S12"/>
    <mergeCell ref="T11:T12"/>
    <mergeCell ref="X11:X12"/>
    <mergeCell ref="W9:W10"/>
    <mergeCell ref="U11:U12"/>
    <mergeCell ref="G5:G6"/>
    <mergeCell ref="M51:U51"/>
    <mergeCell ref="N23:N24"/>
    <mergeCell ref="L23:L24"/>
    <mergeCell ref="M23:M24"/>
    <mergeCell ref="L21:L22"/>
    <mergeCell ref="P49:W49"/>
    <mergeCell ref="N25:N26"/>
    <mergeCell ref="P50:U50"/>
    <mergeCell ref="L33:L34"/>
    <mergeCell ref="G19:G20"/>
    <mergeCell ref="H19:H20"/>
    <mergeCell ref="I19:I20"/>
    <mergeCell ref="J19:J20"/>
    <mergeCell ref="H21:H22"/>
    <mergeCell ref="I21:I22"/>
    <mergeCell ref="O31:O32"/>
    <mergeCell ref="O27:O28"/>
    <mergeCell ref="R31:R32"/>
    <mergeCell ref="S31:S32"/>
    <mergeCell ref="W31:Y31"/>
    <mergeCell ref="O23:O24"/>
    <mergeCell ref="O25:O26"/>
    <mergeCell ref="W32:Y32"/>
    <mergeCell ref="Q31:Q32"/>
    <mergeCell ref="W23:W24"/>
    <mergeCell ref="C47:Y47"/>
    <mergeCell ref="I31:I32"/>
    <mergeCell ref="J31:J32"/>
    <mergeCell ref="K31:K32"/>
    <mergeCell ref="D43:D45"/>
    <mergeCell ref="M25:M26"/>
    <mergeCell ref="P31:P32"/>
    <mergeCell ref="L31:L32"/>
    <mergeCell ref="P33:P34"/>
    <mergeCell ref="R25:R26"/>
    <mergeCell ref="M21:M22"/>
    <mergeCell ref="N21:N22"/>
    <mergeCell ref="J21:J22"/>
    <mergeCell ref="I23:I24"/>
    <mergeCell ref="G30:M30"/>
    <mergeCell ref="Q25:Q26"/>
    <mergeCell ref="J23:J24"/>
    <mergeCell ref="P23:P24"/>
    <mergeCell ref="O21:O22"/>
    <mergeCell ref="Q21:Q22"/>
    <mergeCell ref="E45:W45"/>
    <mergeCell ref="N30:S30"/>
    <mergeCell ref="O33:O34"/>
    <mergeCell ref="D39:D40"/>
    <mergeCell ref="P37:P38"/>
    <mergeCell ref="J35:J36"/>
    <mergeCell ref="D37:D38"/>
    <mergeCell ref="R39:R40"/>
    <mergeCell ref="E43:W43"/>
    <mergeCell ref="M35:M36"/>
    <mergeCell ref="B30:F30"/>
    <mergeCell ref="D25:D26"/>
    <mergeCell ref="K21:K22"/>
    <mergeCell ref="F23:F24"/>
    <mergeCell ref="G23:G24"/>
    <mergeCell ref="H23:H24"/>
    <mergeCell ref="G21:G22"/>
    <mergeCell ref="K23:K24"/>
    <mergeCell ref="F21:F22"/>
    <mergeCell ref="C23:C24"/>
    <mergeCell ref="B23:B24"/>
    <mergeCell ref="D33:D34"/>
    <mergeCell ref="D35:D36"/>
    <mergeCell ref="C35:C36"/>
    <mergeCell ref="F35:F36"/>
    <mergeCell ref="B25:B26"/>
    <mergeCell ref="C25:C26"/>
    <mergeCell ref="B33:B36"/>
    <mergeCell ref="C33:C34"/>
    <mergeCell ref="F33:F34"/>
    <mergeCell ref="G35:G36"/>
    <mergeCell ref="H35:H36"/>
    <mergeCell ref="I35:I36"/>
    <mergeCell ref="N35:N36"/>
    <mergeCell ref="K35:K36"/>
    <mergeCell ref="B37:B38"/>
    <mergeCell ref="C37:C38"/>
    <mergeCell ref="F37:F38"/>
    <mergeCell ref="G37:G38"/>
    <mergeCell ref="J37:J38"/>
    <mergeCell ref="F39:F40"/>
    <mergeCell ref="G25:G26"/>
    <mergeCell ref="H25:H26"/>
    <mergeCell ref="I25:I26"/>
    <mergeCell ref="L37:L38"/>
    <mergeCell ref="G39:G40"/>
    <mergeCell ref="H39:H40"/>
    <mergeCell ref="I39:I40"/>
    <mergeCell ref="K37:K38"/>
    <mergeCell ref="G33:G34"/>
    <mergeCell ref="J25:J26"/>
    <mergeCell ref="K25:K26"/>
    <mergeCell ref="K33:K34"/>
    <mergeCell ref="J27:K28"/>
    <mergeCell ref="H31:H32"/>
    <mergeCell ref="J33:J34"/>
    <mergeCell ref="M37:M38"/>
    <mergeCell ref="N37:N38"/>
    <mergeCell ref="Y33:Y36"/>
    <mergeCell ref="Q37:Q38"/>
    <mergeCell ref="R37:R38"/>
    <mergeCell ref="H33:H34"/>
    <mergeCell ref="I33:I34"/>
    <mergeCell ref="P39:P40"/>
    <mergeCell ref="R41:V42"/>
    <mergeCell ref="O37:O38"/>
    <mergeCell ref="Y39:Y40"/>
    <mergeCell ref="U33:U34"/>
    <mergeCell ref="S33:S34"/>
    <mergeCell ref="T35:T36"/>
    <mergeCell ref="U35:U36"/>
    <mergeCell ref="W39:W40"/>
    <mergeCell ref="T39:T40"/>
    <mergeCell ref="X35:X36"/>
    <mergeCell ref="U39:U40"/>
    <mergeCell ref="X39:X40"/>
    <mergeCell ref="J41:K42"/>
    <mergeCell ref="L41:L42"/>
    <mergeCell ref="O41:O42"/>
    <mergeCell ref="P41:Q42"/>
    <mergeCell ref="S37:S38"/>
    <mergeCell ref="N39:N40"/>
    <mergeCell ref="H37:H38"/>
    <mergeCell ref="I37:I38"/>
    <mergeCell ref="L39:L40"/>
    <mergeCell ref="Q39:Q40"/>
    <mergeCell ref="W17:Y17"/>
    <mergeCell ref="W18:Y18"/>
    <mergeCell ref="R23:R24"/>
    <mergeCell ref="S23:S24"/>
    <mergeCell ref="S39:S40"/>
    <mergeCell ref="Y23:Y24"/>
    <mergeCell ref="Y25:Y26"/>
    <mergeCell ref="T30:Y30"/>
    <mergeCell ref="X23:X24"/>
    <mergeCell ref="S25:S26"/>
    <mergeCell ref="B39:B40"/>
    <mergeCell ref="C39:C40"/>
    <mergeCell ref="S35:S36"/>
    <mergeCell ref="B32:D32"/>
    <mergeCell ref="J39:J40"/>
    <mergeCell ref="K39:K40"/>
    <mergeCell ref="L35:L36"/>
    <mergeCell ref="P21:P22"/>
    <mergeCell ref="L25:L26"/>
    <mergeCell ref="X19:X20"/>
    <mergeCell ref="P19:P20"/>
    <mergeCell ref="T25:T26"/>
    <mergeCell ref="N27:N28"/>
    <mergeCell ref="T21:T22"/>
    <mergeCell ref="T23:T24"/>
    <mergeCell ref="Q23:Q24"/>
    <mergeCell ref="W21:W22"/>
    <mergeCell ref="W25:W26"/>
    <mergeCell ref="U19:U20"/>
    <mergeCell ref="U21:U22"/>
    <mergeCell ref="Y19:Y22"/>
    <mergeCell ref="U37:U38"/>
    <mergeCell ref="X37:X38"/>
    <mergeCell ref="Y37:Y38"/>
    <mergeCell ref="U25:U26"/>
    <mergeCell ref="X25:X26"/>
    <mergeCell ref="R17:R18"/>
    <mergeCell ref="S21:S22"/>
    <mergeCell ref="M41:M42"/>
    <mergeCell ref="N41:N42"/>
    <mergeCell ref="M39:M40"/>
    <mergeCell ref="M19:M20"/>
    <mergeCell ref="N19:N20"/>
    <mergeCell ref="P27:Q28"/>
    <mergeCell ref="M27:M28"/>
    <mergeCell ref="O39:O40"/>
    <mergeCell ref="X44:Y44"/>
    <mergeCell ref="E27:I28"/>
    <mergeCell ref="E41:I42"/>
    <mergeCell ref="R27:V28"/>
    <mergeCell ref="L27:L28"/>
    <mergeCell ref="P35:P36"/>
    <mergeCell ref="Q35:Q36"/>
    <mergeCell ref="R35:R36"/>
    <mergeCell ref="T37:T38"/>
    <mergeCell ref="O35:O36"/>
    <mergeCell ref="B13:D14"/>
    <mergeCell ref="B27:D28"/>
    <mergeCell ref="B41:D42"/>
    <mergeCell ref="W27:Y28"/>
    <mergeCell ref="W41:Y42"/>
    <mergeCell ref="W13:Y14"/>
    <mergeCell ref="R13:V14"/>
    <mergeCell ref="R21:R22"/>
    <mergeCell ref="X21:X22"/>
    <mergeCell ref="T19:T20"/>
  </mergeCells>
  <conditionalFormatting sqref="P5:P12 K5:K12 P19:P26 K19:K26 P33:P40 K33:K40">
    <cfRule type="cellIs" priority="120" dxfId="49" operator="between" stopIfTrue="1">
      <formula>"G"</formula>
      <formula>"G"</formula>
    </cfRule>
    <cfRule type="cellIs" priority="121" dxfId="48" operator="between" stopIfTrue="1">
      <formula>"N"</formula>
      <formula>"N"</formula>
    </cfRule>
    <cfRule type="cellIs" priority="122" dxfId="47" operator="between" stopIfTrue="1">
      <formula>"P"</formula>
      <formula>"P"</formula>
    </cfRule>
  </conditionalFormatting>
  <conditionalFormatting sqref="E6 E8 E10 E12 V6 V8 V10 V12 E20 E22 E24 E26 E34 E36 E38 E40 V20 V22 V24 V26 V34 V36 V38 V40">
    <cfRule type="containsText" priority="106" dxfId="46" operator="containsText" stopIfTrue="1" text="N">
      <formula>NOT(ISERROR(SEARCH("N",E6)))</formula>
    </cfRule>
    <cfRule type="containsText" priority="107" dxfId="45" operator="containsText" stopIfTrue="1" text="O">
      <formula>NOT(ISERROR(SEARCH("O",E6)))</formula>
    </cfRule>
  </conditionalFormatting>
  <conditionalFormatting sqref="E13:I14">
    <cfRule type="cellIs" priority="43" dxfId="2" operator="equal" stopIfTrue="1">
      <formula>0</formula>
    </cfRule>
    <cfRule type="cellIs" priority="44" dxfId="1" operator="equal" stopIfTrue="1">
      <formula>1</formula>
    </cfRule>
    <cfRule type="cellIs" priority="45" dxfId="0" operator="equal" stopIfTrue="1">
      <formula>2</formula>
    </cfRule>
  </conditionalFormatting>
  <conditionalFormatting sqref="E27:I28">
    <cfRule type="cellIs" priority="40" dxfId="2" operator="equal" stopIfTrue="1">
      <formula>0</formula>
    </cfRule>
    <cfRule type="cellIs" priority="41" dxfId="1" operator="equal" stopIfTrue="1">
      <formula>1</formula>
    </cfRule>
    <cfRule type="cellIs" priority="42" dxfId="0" operator="equal" stopIfTrue="1">
      <formula>2</formula>
    </cfRule>
  </conditionalFormatting>
  <conditionalFormatting sqref="E41:I42">
    <cfRule type="cellIs" priority="37" dxfId="2" operator="equal" stopIfTrue="1">
      <formula>0</formula>
    </cfRule>
    <cfRule type="cellIs" priority="38" dxfId="1" operator="equal" stopIfTrue="1">
      <formula>1</formula>
    </cfRule>
    <cfRule type="cellIs" priority="39" dxfId="0" operator="equal" stopIfTrue="1">
      <formula>2</formula>
    </cfRule>
  </conditionalFormatting>
  <conditionalFormatting sqref="R27:V28">
    <cfRule type="cellIs" priority="34" dxfId="5" operator="equal" stopIfTrue="1">
      <formula>0</formula>
    </cfRule>
    <cfRule type="cellIs" priority="35" dxfId="1" operator="equal" stopIfTrue="1">
      <formula>1</formula>
    </cfRule>
    <cfRule type="cellIs" priority="36" dxfId="0" operator="equal" stopIfTrue="1">
      <formula>2</formula>
    </cfRule>
  </conditionalFormatting>
  <conditionalFormatting sqref="R27:V28">
    <cfRule type="cellIs" priority="31" dxfId="2" operator="equal" stopIfTrue="1">
      <formula>0</formula>
    </cfRule>
    <cfRule type="cellIs" priority="32" dxfId="1" operator="equal" stopIfTrue="1">
      <formula>1</formula>
    </cfRule>
    <cfRule type="cellIs" priority="33" dxfId="0" operator="equal" stopIfTrue="1">
      <formula>2</formula>
    </cfRule>
  </conditionalFormatting>
  <conditionalFormatting sqref="R41:V42">
    <cfRule type="cellIs" priority="28" dxfId="5" operator="equal" stopIfTrue="1">
      <formula>0</formula>
    </cfRule>
    <cfRule type="cellIs" priority="29" dxfId="1" operator="equal" stopIfTrue="1">
      <formula>1</formula>
    </cfRule>
    <cfRule type="cellIs" priority="30" dxfId="0" operator="equal" stopIfTrue="1">
      <formula>2</formula>
    </cfRule>
  </conditionalFormatting>
  <conditionalFormatting sqref="R41:V42">
    <cfRule type="cellIs" priority="25" dxfId="2" operator="equal" stopIfTrue="1">
      <formula>0</formula>
    </cfRule>
    <cfRule type="cellIs" priority="26" dxfId="1" operator="equal" stopIfTrue="1">
      <formula>1</formula>
    </cfRule>
    <cfRule type="cellIs" priority="27" dxfId="0" operator="equal" stopIfTrue="1">
      <formula>2</formula>
    </cfRule>
  </conditionalFormatting>
  <conditionalFormatting sqref="R13:V14">
    <cfRule type="cellIs" priority="22" dxfId="5" operator="equal" stopIfTrue="1">
      <formula>0</formula>
    </cfRule>
    <cfRule type="cellIs" priority="23" dxfId="1" operator="equal" stopIfTrue="1">
      <formula>1</formula>
    </cfRule>
    <cfRule type="cellIs" priority="24" dxfId="0" operator="equal" stopIfTrue="1">
      <formula>2</formula>
    </cfRule>
  </conditionalFormatting>
  <conditionalFormatting sqref="R13:V14">
    <cfRule type="cellIs" priority="19" dxfId="2" operator="equal" stopIfTrue="1">
      <formula>0</formula>
    </cfRule>
    <cfRule type="cellIs" priority="20" dxfId="1" operator="equal" stopIfTrue="1">
      <formula>1</formula>
    </cfRule>
    <cfRule type="cellIs" priority="21" dxfId="0" operator="equal" stopIfTrue="1">
      <formula>2</formula>
    </cfRule>
  </conditionalFormatting>
  <conditionalFormatting sqref="E27:I28">
    <cfRule type="cellIs" priority="16" dxfId="2" operator="equal" stopIfTrue="1">
      <formula>0</formula>
    </cfRule>
    <cfRule type="cellIs" priority="17" dxfId="1" operator="equal" stopIfTrue="1">
      <formula>1</formula>
    </cfRule>
    <cfRule type="cellIs" priority="18" dxfId="0" operator="equal" stopIfTrue="1">
      <formula>2</formula>
    </cfRule>
  </conditionalFormatting>
  <conditionalFormatting sqref="E41:I42">
    <cfRule type="cellIs" priority="13" dxfId="2" operator="equal" stopIfTrue="1">
      <formula>0</formula>
    </cfRule>
    <cfRule type="cellIs" priority="14" dxfId="1" operator="equal" stopIfTrue="1">
      <formula>1</formula>
    </cfRule>
    <cfRule type="cellIs" priority="15" dxfId="0" operator="equal" stopIfTrue="1">
      <formula>2</formula>
    </cfRule>
  </conditionalFormatting>
  <conditionalFormatting sqref="R27:V28">
    <cfRule type="cellIs" priority="10" dxfId="5" operator="equal" stopIfTrue="1">
      <formula>0</formula>
    </cfRule>
    <cfRule type="cellIs" priority="11" dxfId="1" operator="equal" stopIfTrue="1">
      <formula>1</formula>
    </cfRule>
    <cfRule type="cellIs" priority="12" dxfId="0" operator="equal" stopIfTrue="1">
      <formula>2</formula>
    </cfRule>
  </conditionalFormatting>
  <conditionalFormatting sqref="R27:V28">
    <cfRule type="cellIs" priority="7" dxfId="2" operator="equal" stopIfTrue="1">
      <formula>0</formula>
    </cfRule>
    <cfRule type="cellIs" priority="8" dxfId="1" operator="equal" stopIfTrue="1">
      <formula>1</formula>
    </cfRule>
    <cfRule type="cellIs" priority="9" dxfId="0" operator="equal" stopIfTrue="1">
      <formula>2</formula>
    </cfRule>
  </conditionalFormatting>
  <conditionalFormatting sqref="R41:V42">
    <cfRule type="cellIs" priority="4" dxfId="5" operator="equal" stopIfTrue="1">
      <formula>0</formula>
    </cfRule>
    <cfRule type="cellIs" priority="5" dxfId="1" operator="equal" stopIfTrue="1">
      <formula>1</formula>
    </cfRule>
    <cfRule type="cellIs" priority="6" dxfId="0" operator="equal" stopIfTrue="1">
      <formula>2</formula>
    </cfRule>
  </conditionalFormatting>
  <conditionalFormatting sqref="R41:V42">
    <cfRule type="cellIs" priority="1" dxfId="2" operator="equal" stopIfTrue="1">
      <formula>0</formula>
    </cfRule>
    <cfRule type="cellIs" priority="2" dxfId="1" operator="equal" stopIfTrue="1">
      <formula>1</formula>
    </cfRule>
    <cfRule type="cellIs" priority="3" dxfId="0" operator="equal" stopIfTrue="1">
      <formula>2</formula>
    </cfRule>
  </conditionalFormatting>
  <dataValidations count="1">
    <dataValidation type="list" allowBlank="1" showInputMessage="1" showErrorMessage="1" error="Cliquet sur la fléche" sqref="G2:M2 T2:Z2 G16:M16 T16:Z16 T30:Z30 G30:M30">
      <formula1>$C$92:$C$106</formula1>
    </dataValidation>
  </dataValidations>
  <hyperlinks>
    <hyperlink ref="P49:W49" r:id="rId1" tooltip="CHALLENGE DU CENTRE" display="csportiveligueducentre@wanadoo.fr"/>
    <hyperlink ref="P49" r:id="rId2" display="csportiveligueducentre@wanadoo.fr"/>
    <hyperlink ref="P50" r:id="rId3" display="dlecomte76@wanadoo.fr"/>
  </hyperlinks>
  <printOptions horizontalCentered="1" verticalCentered="1"/>
  <pageMargins left="0.2755905511811024" right="0.2755905511811024" top="0.1968503937007874" bottom="0.1968503937007874" header="0" footer="0"/>
  <pageSetup fitToHeight="0" fitToWidth="0" horizontalDpi="600" verticalDpi="600" orientation="landscape" paperSize="9" scale="65" r:id="rId5"/>
  <ignoredErrors>
    <ignoredError sqref="M8 M7 P8 N8:O8 N7:P7 R8 R7" formula="1"/>
    <ignoredError sqref="D29 F29 R29:U29" evalError="1"/>
    <ignoredError sqref="F15 R15" evalError="1" unlockedFormula="1"/>
  </ignoredErrors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4"/>
  <sheetViews>
    <sheetView zoomScalePageLayoutView="0" workbookViewId="0" topLeftCell="A1">
      <selection activeCell="B2" sqref="B2"/>
    </sheetView>
  </sheetViews>
  <sheetFormatPr defaultColWidth="22.421875" defaultRowHeight="12.75"/>
  <cols>
    <col min="1" max="1" width="6.140625" style="0" bestFit="1" customWidth="1"/>
    <col min="2" max="2" width="47.57421875" style="0" customWidth="1"/>
    <col min="3" max="3" width="5.140625" style="0" bestFit="1" customWidth="1"/>
    <col min="4" max="4" width="5.28125" style="0" bestFit="1" customWidth="1"/>
    <col min="5" max="5" width="11.421875" style="0" bestFit="1" customWidth="1"/>
  </cols>
  <sheetData>
    <row r="1" spans="1:5" ht="18.75" thickBot="1">
      <c r="A1" s="134" t="s">
        <v>647</v>
      </c>
      <c r="B1" s="130" t="s">
        <v>149</v>
      </c>
      <c r="C1" s="138" t="s">
        <v>648</v>
      </c>
      <c r="D1" s="139" t="s">
        <v>649</v>
      </c>
      <c r="E1" s="140" t="s">
        <v>650</v>
      </c>
    </row>
    <row r="2" spans="1:5" ht="15">
      <c r="A2" s="135">
        <v>1</v>
      </c>
      <c r="B2" s="131">
        <f>CLUB</f>
        <v>0</v>
      </c>
      <c r="C2" s="141" t="e">
        <f>IF(AND(B2=CLUB,Classement!B2=' Feuille de Match'!T16),' Feuille de Match'!E13+' Feuille de Match'!R27,IF(AND(B2=CLUB,Classement!B2=' Feuille de Match'!T30),' Feuille de Match'!E13+' Feuille de Match'!R41,"FAUX"))</f>
        <v>#VALUE!</v>
      </c>
      <c r="D2" s="142" t="e">
        <f>IF(AND(B2=CLUB,Classement!B2=' Feuille de Match'!T16),' Feuille de Match'!M13+' Feuille de Match'!N27,IF(AND(B2=CLUB,Classement!B2=' Feuille de Match'!T30),' Feuille de Match'!N13+' Feuille de Match'!N41,"FAUX"))</f>
        <v>#VALUE!</v>
      </c>
      <c r="E2" s="143">
        <f>IF(AND(B2=CLUB,Classement!B2=' Feuille de Match'!T16),(' Feuille de Match'!L13+' Feuille de Match'!O27)/2,IF(AND(B2=CLUB,Classement!B2=' Feuille de Match'!T30),(' Feuille de Match'!L13+' Feuille de Match'!O41)/2,"FAUX"))</f>
        <v>0</v>
      </c>
    </row>
    <row r="3" spans="1:8" ht="15">
      <c r="A3" s="136">
        <v>3</v>
      </c>
      <c r="B3" s="132">
        <f>' Feuille de Match'!T2</f>
        <v>0</v>
      </c>
      <c r="C3" s="144" t="e">
        <f>IF(AND(Classement!B3=' Feuille de Match'!T2,Classement!B3=' Feuille de Match'!T16),' Feuille de Match'!R13+' Feuille de Match'!R27,IF(AND(Classement!B3=' Feuille de Match'!T2,Classement!B3=' Feuille de Match'!T30),' Feuille de Match'!R13+' Feuille de Match'!R41,"FAUX"))</f>
        <v>#VALUE!</v>
      </c>
      <c r="D3" s="145" t="e">
        <f>IF(AND(Classement!B3=' Feuille de Match'!T2,Classement!B3=' Feuille de Match'!T16),' Feuille de Match'!N13+' Feuille de Match'!N27,IF(AND(Classement!B3=' Feuille de Match'!T2,Classement!B3=' Feuille de Match'!T30),' Feuille de Match'!N13+' Feuille de Match'!N41,"FAUX"))</f>
        <v>#VALUE!</v>
      </c>
      <c r="E3" s="146">
        <f>IF(AND(Classement!B3=' Feuille de Match'!T2,Classement!B3=' Feuille de Match'!T16),(' Feuille de Match'!O13+' Feuille de Match'!O27)/2,IF(AND(Classement!B3=' Feuille de Match'!T2,Classement!B3=' Feuille de Match'!T30),(' Feuille de Match'!O13+' Feuille de Match'!O41)/2,"FAUX"))</f>
        <v>0</v>
      </c>
      <c r="H3" s="129"/>
    </row>
    <row r="4" spans="1:8" ht="15.75" thickBot="1">
      <c r="A4" s="137">
        <v>2</v>
      </c>
      <c r="B4" s="133">
        <f>' Feuille de Match'!G16</f>
        <v>0</v>
      </c>
      <c r="C4" s="147" t="e">
        <f>' Feuille de Match'!E27+' Feuille de Match'!E41</f>
        <v>#VALUE!</v>
      </c>
      <c r="D4" s="148" t="e">
        <f>' Feuille de Match'!M27+' Feuille de Match'!M41</f>
        <v>#VALUE!</v>
      </c>
      <c r="E4" s="149">
        <f>(' Feuille de Match'!L27+' Feuille de Match'!L41)/2</f>
        <v>0</v>
      </c>
      <c r="H4" s="129"/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Match J FOULON</dc:title>
  <dc:subject/>
  <dc:creator>Dominique P</dc:creator>
  <cp:keywords/>
  <dc:description/>
  <cp:lastModifiedBy>dleco</cp:lastModifiedBy>
  <cp:lastPrinted>2024-04-08T11:23:07Z</cp:lastPrinted>
  <dcterms:created xsi:type="dcterms:W3CDTF">2007-12-05T14:48:56Z</dcterms:created>
  <dcterms:modified xsi:type="dcterms:W3CDTF">2024-04-08T11:23:40Z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